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SO 01 - Vysokovodní stání   " sheetId="2" r:id="rId2"/>
    <sheet name="VON - Vedlejší a ostatní ..." sheetId="3" r:id="rId3"/>
    <sheet name="Pokyny pro vyplnění" sheetId="4" r:id="rId4"/>
  </sheets>
  <definedNames>
    <definedName name="_xlnm.Print_Area" localSheetId="0">'Rekapitulace stavby'!$D$4:$AO$33,'Rekapitulace stavby'!$C$39:$AQ$54</definedName>
    <definedName name="_xlnm.Print_Titles" localSheetId="0">'Rekapitulace stavby'!$49:$49</definedName>
    <definedName name="_xlnm._FilterDatabase" localSheetId="1" hidden="1">'SO 01 - Vysokovodní stání   '!$C$85:$K$317</definedName>
    <definedName name="_xlnm.Print_Area" localSheetId="1">'SO 01 - Vysokovodní stání   '!$C$4:$J$36,'SO 01 - Vysokovodní stání   '!$C$42:$J$67,'SO 01 - Vysokovodní stání   '!$C$73:$K$317</definedName>
    <definedName name="_xlnm.Print_Titles" localSheetId="1">'SO 01 - Vysokovodní stání   '!$85:$85</definedName>
    <definedName name="_xlnm._FilterDatabase" localSheetId="2" hidden="1">'VON - Vedlejší a ostatní ...'!$C$79:$K$93</definedName>
    <definedName name="_xlnm.Print_Area" localSheetId="2">'VON - Vedlejší a ostatní ...'!$C$4:$J$36,'VON - Vedlejší a ostatní ...'!$C$42:$J$61,'VON - Vedlejší a ostatní ...'!$C$67:$K$93</definedName>
    <definedName name="_xlnm.Print_Titles" localSheetId="2">'VON - Vedlejší a ostatní ...'!$79:$79</definedName>
    <definedName name="_xlnm.Print_Area" localSheetId="3">'Pokyny pro vyplnění'!$B$2:$K$69,'Pokyny pro vyplnění'!$B$72:$K$116,'Pokyny pro vyplnění'!$B$119:$K$188,'Pokyny pro vyplnění'!$B$196:$K$216</definedName>
  </definedNames>
  <calcPr/>
</workbook>
</file>

<file path=xl/calcChain.xml><?xml version="1.0" encoding="utf-8"?>
<calcChain xmlns="http://schemas.openxmlformats.org/spreadsheetml/2006/main">
  <c i="1" r="AY53"/>
  <c r="AX53"/>
  <c i="3" r="BI93"/>
  <c r="BH93"/>
  <c r="BG93"/>
  <c r="BF93"/>
  <c r="T93"/>
  <c r="R93"/>
  <c r="P93"/>
  <c r="BK93"/>
  <c r="J93"/>
  <c r="BE93"/>
  <c r="BI92"/>
  <c r="BH92"/>
  <c r="BG92"/>
  <c r="BF92"/>
  <c r="T92"/>
  <c r="R92"/>
  <c r="P92"/>
  <c r="BK92"/>
  <c r="J92"/>
  <c r="BE92"/>
  <c r="BI91"/>
  <c r="BH91"/>
  <c r="BG91"/>
  <c r="BF91"/>
  <c r="T91"/>
  <c r="R91"/>
  <c r="P91"/>
  <c r="BK91"/>
  <c r="J91"/>
  <c r="BE91"/>
  <c r="BI90"/>
  <c r="BH90"/>
  <c r="BG90"/>
  <c r="BF90"/>
  <c r="T90"/>
  <c r="R90"/>
  <c r="P90"/>
  <c r="BK90"/>
  <c r="J90"/>
  <c r="BE90"/>
  <c r="BI89"/>
  <c r="BH89"/>
  <c r="BG89"/>
  <c r="BF89"/>
  <c r="T89"/>
  <c r="T88"/>
  <c r="R89"/>
  <c r="R88"/>
  <c r="P89"/>
  <c r="P88"/>
  <c r="BK89"/>
  <c r="BK88"/>
  <c r="J88"/>
  <c r="J89"/>
  <c r="BE89"/>
  <c r="J60"/>
  <c r="BI87"/>
  <c r="BH87"/>
  <c r="BG87"/>
  <c r="BF87"/>
  <c r="T87"/>
  <c r="R87"/>
  <c r="P87"/>
  <c r="BK87"/>
  <c r="J87"/>
  <c r="BE87"/>
  <c r="BI86"/>
  <c r="BH86"/>
  <c r="BG86"/>
  <c r="BF86"/>
  <c r="T86"/>
  <c r="T85"/>
  <c r="R86"/>
  <c r="R85"/>
  <c r="P86"/>
  <c r="P85"/>
  <c r="BK86"/>
  <c r="BK85"/>
  <c r="J85"/>
  <c r="J86"/>
  <c r="BE86"/>
  <c r="J59"/>
  <c r="BI84"/>
  <c r="BH84"/>
  <c r="BG84"/>
  <c r="BF84"/>
  <c r="T84"/>
  <c r="R84"/>
  <c r="P84"/>
  <c r="BK84"/>
  <c r="J84"/>
  <c r="BE84"/>
  <c r="BI83"/>
  <c r="F34"/>
  <c i="1" r="BD53"/>
  <c i="3" r="BH83"/>
  <c r="F33"/>
  <c i="1" r="BC53"/>
  <c i="3" r="BG83"/>
  <c r="F32"/>
  <c i="1" r="BB53"/>
  <c i="3" r="BF83"/>
  <c r="J31"/>
  <c i="1" r="AW53"/>
  <c i="3" r="F31"/>
  <c i="1" r="BA53"/>
  <c i="3" r="T83"/>
  <c r="T82"/>
  <c r="T81"/>
  <c r="T80"/>
  <c r="R83"/>
  <c r="R82"/>
  <c r="R81"/>
  <c r="R80"/>
  <c r="P83"/>
  <c r="P82"/>
  <c r="P81"/>
  <c r="P80"/>
  <c i="1" r="AU53"/>
  <c i="3" r="BK83"/>
  <c r="BK82"/>
  <c r="J82"/>
  <c r="BK81"/>
  <c r="J81"/>
  <c r="BK80"/>
  <c r="J80"/>
  <c r="J56"/>
  <c r="J27"/>
  <c i="1" r="AG53"/>
  <c i="3" r="J83"/>
  <c r="BE83"/>
  <c r="J30"/>
  <c i="1" r="AV53"/>
  <c i="3" r="F30"/>
  <c i="1" r="AZ53"/>
  <c i="3" r="J58"/>
  <c r="J57"/>
  <c r="J76"/>
  <c r="F76"/>
  <c r="F74"/>
  <c r="E72"/>
  <c r="J51"/>
  <c r="F51"/>
  <c r="F49"/>
  <c r="E47"/>
  <c r="J36"/>
  <c r="J18"/>
  <c r="E18"/>
  <c r="F77"/>
  <c r="F52"/>
  <c r="J17"/>
  <c r="J12"/>
  <c r="J74"/>
  <c r="J49"/>
  <c r="E7"/>
  <c r="E70"/>
  <c r="E45"/>
  <c i="1" r="AY52"/>
  <c r="AX52"/>
  <c i="2" r="BI315"/>
  <c r="BH315"/>
  <c r="BG315"/>
  <c r="BF315"/>
  <c r="T315"/>
  <c r="R315"/>
  <c r="P315"/>
  <c r="BK315"/>
  <c r="J315"/>
  <c r="BE315"/>
  <c r="BI309"/>
  <c r="BH309"/>
  <c r="BG309"/>
  <c r="BF309"/>
  <c r="T309"/>
  <c r="R309"/>
  <c r="P309"/>
  <c r="BK309"/>
  <c r="J309"/>
  <c r="BE309"/>
  <c r="BI305"/>
  <c r="BH305"/>
  <c r="BG305"/>
  <c r="BF305"/>
  <c r="T305"/>
  <c r="T304"/>
  <c r="T303"/>
  <c r="R305"/>
  <c r="R304"/>
  <c r="R303"/>
  <c r="P305"/>
  <c r="P304"/>
  <c r="P303"/>
  <c r="BK305"/>
  <c r="BK304"/>
  <c r="J304"/>
  <c r="BK303"/>
  <c r="J303"/>
  <c r="J305"/>
  <c r="BE305"/>
  <c r="J66"/>
  <c r="J65"/>
  <c r="BI300"/>
  <c r="BH300"/>
  <c r="BG300"/>
  <c r="BF300"/>
  <c r="T300"/>
  <c r="T299"/>
  <c r="R300"/>
  <c r="R299"/>
  <c r="P300"/>
  <c r="P299"/>
  <c r="BK300"/>
  <c r="BK299"/>
  <c r="J299"/>
  <c r="J300"/>
  <c r="BE300"/>
  <c r="J64"/>
  <c r="BI296"/>
  <c r="BH296"/>
  <c r="BG296"/>
  <c r="BF296"/>
  <c r="T296"/>
  <c r="T295"/>
  <c r="R296"/>
  <c r="R295"/>
  <c r="P296"/>
  <c r="P295"/>
  <c r="BK296"/>
  <c r="BK295"/>
  <c r="J295"/>
  <c r="J296"/>
  <c r="BE296"/>
  <c r="J63"/>
  <c r="BI289"/>
  <c r="BH289"/>
  <c r="BG289"/>
  <c r="BF289"/>
  <c r="T289"/>
  <c r="R289"/>
  <c r="P289"/>
  <c r="BK289"/>
  <c r="J289"/>
  <c r="BE289"/>
  <c r="BI286"/>
  <c r="BH286"/>
  <c r="BG286"/>
  <c r="BF286"/>
  <c r="T286"/>
  <c r="T285"/>
  <c r="R286"/>
  <c r="R285"/>
  <c r="P286"/>
  <c r="P285"/>
  <c r="BK286"/>
  <c r="BK285"/>
  <c r="J285"/>
  <c r="J286"/>
  <c r="BE286"/>
  <c r="J62"/>
  <c r="BI281"/>
  <c r="BH281"/>
  <c r="BG281"/>
  <c r="BF281"/>
  <c r="T281"/>
  <c r="T280"/>
  <c r="R281"/>
  <c r="R280"/>
  <c r="P281"/>
  <c r="P280"/>
  <c r="BK281"/>
  <c r="BK280"/>
  <c r="J280"/>
  <c r="J281"/>
  <c r="BE281"/>
  <c r="J61"/>
  <c r="BI275"/>
  <c r="BH275"/>
  <c r="BG275"/>
  <c r="BF275"/>
  <c r="T275"/>
  <c r="R275"/>
  <c r="P275"/>
  <c r="BK275"/>
  <c r="J275"/>
  <c r="BE275"/>
  <c r="BI271"/>
  <c r="BH271"/>
  <c r="BG271"/>
  <c r="BF271"/>
  <c r="T271"/>
  <c r="R271"/>
  <c r="P271"/>
  <c r="BK271"/>
  <c r="J271"/>
  <c r="BE271"/>
  <c r="BI264"/>
  <c r="BH264"/>
  <c r="BG264"/>
  <c r="BF264"/>
  <c r="T264"/>
  <c r="R264"/>
  <c r="P264"/>
  <c r="BK264"/>
  <c r="J264"/>
  <c r="BE264"/>
  <c r="BI257"/>
  <c r="BH257"/>
  <c r="BG257"/>
  <c r="BF257"/>
  <c r="T257"/>
  <c r="R257"/>
  <c r="P257"/>
  <c r="BK257"/>
  <c r="J257"/>
  <c r="BE257"/>
  <c r="BI251"/>
  <c r="BH251"/>
  <c r="BG251"/>
  <c r="BF251"/>
  <c r="T251"/>
  <c r="T250"/>
  <c r="R251"/>
  <c r="R250"/>
  <c r="P251"/>
  <c r="P250"/>
  <c r="BK251"/>
  <c r="BK250"/>
  <c r="J250"/>
  <c r="J251"/>
  <c r="BE251"/>
  <c r="J60"/>
  <c r="BI236"/>
  <c r="BH236"/>
  <c r="BG236"/>
  <c r="BF236"/>
  <c r="T236"/>
  <c r="R236"/>
  <c r="P236"/>
  <c r="BK236"/>
  <c r="J236"/>
  <c r="BE236"/>
  <c r="BI225"/>
  <c r="BH225"/>
  <c r="BG225"/>
  <c r="BF225"/>
  <c r="T225"/>
  <c r="R225"/>
  <c r="P225"/>
  <c r="BK225"/>
  <c r="J225"/>
  <c r="BE225"/>
  <c r="BI213"/>
  <c r="BH213"/>
  <c r="BG213"/>
  <c r="BF213"/>
  <c r="T213"/>
  <c r="R213"/>
  <c r="P213"/>
  <c r="BK213"/>
  <c r="J213"/>
  <c r="BE213"/>
  <c r="BI210"/>
  <c r="BH210"/>
  <c r="BG210"/>
  <c r="BF210"/>
  <c r="T210"/>
  <c r="R210"/>
  <c r="P210"/>
  <c r="BK210"/>
  <c r="J210"/>
  <c r="BE210"/>
  <c r="BI206"/>
  <c r="BH206"/>
  <c r="BG206"/>
  <c r="BF206"/>
  <c r="T206"/>
  <c r="R206"/>
  <c r="P206"/>
  <c r="BK206"/>
  <c r="J206"/>
  <c r="BE206"/>
  <c r="BI200"/>
  <c r="BH200"/>
  <c r="BG200"/>
  <c r="BF200"/>
  <c r="T200"/>
  <c r="R200"/>
  <c r="P200"/>
  <c r="BK200"/>
  <c r="J200"/>
  <c r="BE200"/>
  <c r="BI194"/>
  <c r="BH194"/>
  <c r="BG194"/>
  <c r="BF194"/>
  <c r="T194"/>
  <c r="R194"/>
  <c r="P194"/>
  <c r="BK194"/>
  <c r="J194"/>
  <c r="BE194"/>
  <c r="BI190"/>
  <c r="BH190"/>
  <c r="BG190"/>
  <c r="BF190"/>
  <c r="T190"/>
  <c r="R190"/>
  <c r="P190"/>
  <c r="BK190"/>
  <c r="J190"/>
  <c r="BE190"/>
  <c r="BI184"/>
  <c r="BH184"/>
  <c r="BG184"/>
  <c r="BF184"/>
  <c r="T184"/>
  <c r="R184"/>
  <c r="P184"/>
  <c r="BK184"/>
  <c r="J184"/>
  <c r="BE184"/>
  <c r="BI180"/>
  <c r="BH180"/>
  <c r="BG180"/>
  <c r="BF180"/>
  <c r="T180"/>
  <c r="R180"/>
  <c r="P180"/>
  <c r="BK180"/>
  <c r="J180"/>
  <c r="BE180"/>
  <c r="BI177"/>
  <c r="BH177"/>
  <c r="BG177"/>
  <c r="BF177"/>
  <c r="T177"/>
  <c r="R177"/>
  <c r="P177"/>
  <c r="BK177"/>
  <c r="J177"/>
  <c r="BE177"/>
  <c r="BI173"/>
  <c r="BH173"/>
  <c r="BG173"/>
  <c r="BF173"/>
  <c r="T173"/>
  <c r="T172"/>
  <c r="R173"/>
  <c r="R172"/>
  <c r="P173"/>
  <c r="P172"/>
  <c r="BK173"/>
  <c r="BK172"/>
  <c r="J172"/>
  <c r="J173"/>
  <c r="BE173"/>
  <c r="J59"/>
  <c r="BI169"/>
  <c r="BH169"/>
  <c r="BG169"/>
  <c r="BF169"/>
  <c r="T169"/>
  <c r="R169"/>
  <c r="P169"/>
  <c r="BK169"/>
  <c r="J169"/>
  <c r="BE169"/>
  <c r="BI165"/>
  <c r="BH165"/>
  <c r="BG165"/>
  <c r="BF165"/>
  <c r="T165"/>
  <c r="R165"/>
  <c r="P165"/>
  <c r="BK165"/>
  <c r="J165"/>
  <c r="BE165"/>
  <c r="BI161"/>
  <c r="BH161"/>
  <c r="BG161"/>
  <c r="BF161"/>
  <c r="T161"/>
  <c r="R161"/>
  <c r="P161"/>
  <c r="BK161"/>
  <c r="J161"/>
  <c r="BE161"/>
  <c r="BI158"/>
  <c r="BH158"/>
  <c r="BG158"/>
  <c r="BF158"/>
  <c r="T158"/>
  <c r="R158"/>
  <c r="P158"/>
  <c r="BK158"/>
  <c r="J158"/>
  <c r="BE158"/>
  <c r="BI154"/>
  <c r="BH154"/>
  <c r="BG154"/>
  <c r="BF154"/>
  <c r="T154"/>
  <c r="R154"/>
  <c r="P154"/>
  <c r="BK154"/>
  <c r="J154"/>
  <c r="BE154"/>
  <c r="BI150"/>
  <c r="BH150"/>
  <c r="BG150"/>
  <c r="BF150"/>
  <c r="T150"/>
  <c r="R150"/>
  <c r="P150"/>
  <c r="BK150"/>
  <c r="J150"/>
  <c r="BE150"/>
  <c r="BI142"/>
  <c r="BH142"/>
  <c r="BG142"/>
  <c r="BF142"/>
  <c r="T142"/>
  <c r="R142"/>
  <c r="P142"/>
  <c r="BK142"/>
  <c r="J142"/>
  <c r="BE142"/>
  <c r="BI136"/>
  <c r="BH136"/>
  <c r="BG136"/>
  <c r="BF136"/>
  <c r="T136"/>
  <c r="R136"/>
  <c r="P136"/>
  <c r="BK136"/>
  <c r="J136"/>
  <c r="BE136"/>
  <c r="BI129"/>
  <c r="BH129"/>
  <c r="BG129"/>
  <c r="BF129"/>
  <c r="T129"/>
  <c r="R129"/>
  <c r="P129"/>
  <c r="BK129"/>
  <c r="J129"/>
  <c r="BE129"/>
  <c r="BI118"/>
  <c r="BH118"/>
  <c r="BG118"/>
  <c r="BF118"/>
  <c r="T118"/>
  <c r="R118"/>
  <c r="P118"/>
  <c r="BK118"/>
  <c r="J118"/>
  <c r="BE118"/>
  <c r="BI106"/>
  <c r="BH106"/>
  <c r="BG106"/>
  <c r="BF106"/>
  <c r="T106"/>
  <c r="R106"/>
  <c r="P106"/>
  <c r="BK106"/>
  <c r="J106"/>
  <c r="BE106"/>
  <c r="BI99"/>
  <c r="BH99"/>
  <c r="BG99"/>
  <c r="BF99"/>
  <c r="T99"/>
  <c r="R99"/>
  <c r="P99"/>
  <c r="BK99"/>
  <c r="J99"/>
  <c r="BE99"/>
  <c r="BI93"/>
  <c r="BH93"/>
  <c r="BG93"/>
  <c r="BF93"/>
  <c r="T93"/>
  <c r="R93"/>
  <c r="P93"/>
  <c r="BK93"/>
  <c r="J93"/>
  <c r="BE93"/>
  <c r="BI89"/>
  <c r="F34"/>
  <c i="1" r="BD52"/>
  <c i="2" r="BH89"/>
  <c r="F33"/>
  <c i="1" r="BC52"/>
  <c i="2" r="BG89"/>
  <c r="F32"/>
  <c i="1" r="BB52"/>
  <c i="2" r="BF89"/>
  <c r="J31"/>
  <c i="1" r="AW52"/>
  <c i="2" r="F31"/>
  <c i="1" r="BA52"/>
  <c i="2" r="T89"/>
  <c r="T88"/>
  <c r="T87"/>
  <c r="T86"/>
  <c r="R89"/>
  <c r="R88"/>
  <c r="R87"/>
  <c r="R86"/>
  <c r="P89"/>
  <c r="P88"/>
  <c r="P87"/>
  <c r="P86"/>
  <c i="1" r="AU52"/>
  <c i="2" r="BK89"/>
  <c r="BK88"/>
  <c r="J88"/>
  <c r="BK87"/>
  <c r="J87"/>
  <c r="BK86"/>
  <c r="J86"/>
  <c r="J56"/>
  <c r="J27"/>
  <c i="1" r="AG52"/>
  <c i="2" r="J89"/>
  <c r="BE89"/>
  <c r="J30"/>
  <c i="1" r="AV52"/>
  <c i="2" r="F30"/>
  <c i="1" r="AZ52"/>
  <c i="2" r="J58"/>
  <c r="J57"/>
  <c r="J82"/>
  <c r="F82"/>
  <c r="F80"/>
  <c r="E78"/>
  <c r="J51"/>
  <c r="F51"/>
  <c r="F49"/>
  <c r="E47"/>
  <c r="J36"/>
  <c r="J18"/>
  <c r="E18"/>
  <c r="F83"/>
  <c r="F52"/>
  <c r="J17"/>
  <c r="J12"/>
  <c r="J80"/>
  <c r="J49"/>
  <c r="E7"/>
  <c r="E76"/>
  <c r="E45"/>
  <c i="1" r="BD51"/>
  <c r="W30"/>
  <c r="BC51"/>
  <c r="W29"/>
  <c r="BB51"/>
  <c r="W28"/>
  <c r="BA51"/>
  <c r="W27"/>
  <c r="AZ51"/>
  <c r="W26"/>
  <c r="AY51"/>
  <c r="AX51"/>
  <c r="AW51"/>
  <c r="AK27"/>
  <c r="AV51"/>
  <c r="AK26"/>
  <c r="AU51"/>
  <c r="AT51"/>
  <c r="AS51"/>
  <c r="AG51"/>
  <c r="AK23"/>
  <c r="AT53"/>
  <c r="AN53"/>
  <c r="AT52"/>
  <c r="AN52"/>
  <c r="AN51"/>
  <c r="L47"/>
  <c r="AM46"/>
  <c r="L46"/>
  <c r="AM44"/>
  <c r="L44"/>
  <c r="L42"/>
  <c r="L41"/>
  <c r="AK32"/>
</calcChain>
</file>

<file path=xl/sharedStrings.xml><?xml version="1.0" encoding="utf-8"?>
<sst xmlns="http://schemas.openxmlformats.org/spreadsheetml/2006/main">
  <si>
    <t>Export VZ</t>
  </si>
  <si>
    <t>List obsahuje:</t>
  </si>
  <si>
    <t>1) Rekapitulace stavby</t>
  </si>
  <si>
    <t>2) Rekapitulace objektů stavby a soupisů prací</t>
  </si>
  <si>
    <t>3.0</t>
  </si>
  <si>
    <t>ZAMOK</t>
  </si>
  <si>
    <t>False</t>
  </si>
  <si>
    <t>{bc12cb4d-e5e4-4d60-afc1-52861e8f5d7f}</t>
  </si>
  <si>
    <t>0,01</t>
  </si>
  <si>
    <t>21</t>
  </si>
  <si>
    <t>15</t>
  </si>
  <si>
    <t>REKAPITULACE STAVBY</t>
  </si>
  <si>
    <t xml:space="preserve">v ---  níže se nacházejí doplnkové a pomocné údaje k sestavám  --- v</t>
  </si>
  <si>
    <t>Návod na vyplnění</t>
  </si>
  <si>
    <t>0,001</t>
  </si>
  <si>
    <t>Kód:</t>
  </si>
  <si>
    <t>017326A</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</si>
  <si>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</si>
  <si>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</si>
  <si>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Vltava, ř. km 61.50 – 61.69, Modřany – vysokovodní stání</t>
  </si>
  <si>
    <t>KSO:</t>
  </si>
  <si>
    <t/>
  </si>
  <si>
    <t>CC-CZ:</t>
  </si>
  <si>
    <t>Místo:</t>
  </si>
  <si>
    <t>Vltava, ř. km 61.50 – 61.69, Modřany</t>
  </si>
  <si>
    <t>Datum:</t>
  </si>
  <si>
    <t>10. 1. 2019</t>
  </si>
  <si>
    <t>Zadavatel:</t>
  </si>
  <si>
    <t>IČ:</t>
  </si>
  <si>
    <t>70889953</t>
  </si>
  <si>
    <t>Povodí Vltavy, státní podnik</t>
  </si>
  <si>
    <t>DIČ:</t>
  </si>
  <si>
    <t>CZ70889953</t>
  </si>
  <si>
    <t>Uchazeč:</t>
  </si>
  <si>
    <t>Vyplň údaj</t>
  </si>
  <si>
    <t>Projektant:</t>
  </si>
  <si>
    <t>46347526</t>
  </si>
  <si>
    <t>AQUATIS a. s.</t>
  </si>
  <si>
    <t>CZ46347526</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</si>
  <si>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</si>
  <si>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</si>
  <si>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</si>
  <si>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</si>
  <si>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</si>
  <si>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</si>
  <si>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</si>
  <si>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</si>
  <si>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</si>
  <si>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</si>
  <si>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</si>
  <si>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</si>
  <si>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</si>
  <si>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</si>
  <si>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</si>
  <si>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</si>
  <si>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</si>
  <si>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</si>
  <si>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</si>
  <si>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</si>
  <si>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</si>
  <si>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</si>
  <si>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</si>
  <si>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</si>
  <si>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</si>
  <si>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</si>
  <si>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</si>
  <si>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</si>
  <si>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</si>
  <si>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</si>
  <si>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</si>
  <si>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</si>
  <si>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</si>
  <si>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</si>
  <si>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</si>
  <si>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</si>
  <si>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</si>
  <si>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</si>
  <si>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</si>
  <si>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</si>
  <si>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</si>
  <si>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</si>
  <si>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01</t>
  </si>
  <si>
    <t xml:space="preserve">Vysokovodní stání   </t>
  </si>
  <si>
    <t>STA</t>
  </si>
  <si>
    <t>1</t>
  </si>
  <si>
    <t>{9aeb93d9-0074-43b6-a889-5f99c6f756ac}</t>
  </si>
  <si>
    <t>832 56</t>
  </si>
  <si>
    <t>2</t>
  </si>
  <si>
    <t>VON</t>
  </si>
  <si>
    <t>Vedlejší a ostatní náklady</t>
  </si>
  <si>
    <t>{9f1dc190-16d4-4e78-8ea7-76aa0e6e14df}</t>
  </si>
  <si>
    <t>1) Krycí list soupisu</t>
  </si>
  <si>
    <t>2) Rekapitulace</t>
  </si>
  <si>
    <t>3) Soupis prací</t>
  </si>
  <si>
    <t>Zpět na list:</t>
  </si>
  <si>
    <t>Rekapitulace stavby</t>
  </si>
  <si>
    <t>kc_dalby</t>
  </si>
  <si>
    <t>Ocelová konstrukce dalby</t>
  </si>
  <si>
    <t>m3</t>
  </si>
  <si>
    <t>7513,5</t>
  </si>
  <si>
    <t>paznice</t>
  </si>
  <si>
    <t>Pažnice prům. 1500 mm</t>
  </si>
  <si>
    <t>m</t>
  </si>
  <si>
    <t>20,96</t>
  </si>
  <si>
    <t>KRYCÍ LIST SOUPISU</t>
  </si>
  <si>
    <t>sejmuti</t>
  </si>
  <si>
    <t>Sejmutí humusu</t>
  </si>
  <si>
    <t>3,844</t>
  </si>
  <si>
    <t>ohum_rov</t>
  </si>
  <si>
    <t>Ohumusování v rovině</t>
  </si>
  <si>
    <t>m2</t>
  </si>
  <si>
    <t>35,88</t>
  </si>
  <si>
    <t>vykop</t>
  </si>
  <si>
    <t>Výkop jam</t>
  </si>
  <si>
    <t>33,071</t>
  </si>
  <si>
    <t>zasyp</t>
  </si>
  <si>
    <t>Zásyp</t>
  </si>
  <si>
    <t>28,651</t>
  </si>
  <si>
    <t>Objekt:</t>
  </si>
  <si>
    <t>bed_rov</t>
  </si>
  <si>
    <t>Bednění rovinné</t>
  </si>
  <si>
    <t>13,64</t>
  </si>
  <si>
    <t xml:space="preserve">SO 01 - Vysokovodní stání   </t>
  </si>
  <si>
    <t>vaz_kruh</t>
  </si>
  <si>
    <t>Vázací kruh</t>
  </si>
  <si>
    <t>kg</t>
  </si>
  <si>
    <t>98,132</t>
  </si>
  <si>
    <t>REKAPITULACE ČLENĚNÍ SOUPISU PRACÍ</t>
  </si>
  <si>
    <t>Kód dílu - Popis</t>
  </si>
  <si>
    <t>Cena celkem [CZK]</t>
  </si>
  <si>
    <t>Náklady soupisu celkem</t>
  </si>
  <si>
    <t>-1</t>
  </si>
  <si>
    <t>HSV - Práce a dodávky HSV</t>
  </si>
  <si>
    <t xml:space="preserve">    1 - Zemní práce</t>
  </si>
  <si>
    <t xml:space="preserve">    2 - Zakládání</t>
  </si>
  <si>
    <t xml:space="preserve">    3 - Svislé a kompletní konstrukce</t>
  </si>
  <si>
    <t xml:space="preserve">    4 - Vodorovné konstrukce</t>
  </si>
  <si>
    <t xml:space="preserve">    9 - Ostatní konstrukce a práce, bourání</t>
  </si>
  <si>
    <t xml:space="preserve">    997 - Přesun sutě</t>
  </si>
  <si>
    <t xml:space="preserve">    998 - Přesun hmot</t>
  </si>
  <si>
    <t>PSV - Práce a dodávky PSV</t>
  </si>
  <si>
    <t xml:space="preserve">    767 - Konstrukce zámečnické</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</si>
  <si>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</si>
  <si>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</si>
  <si>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</si>
  <si>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</si>
  <si>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</si>
  <si>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</si>
  <si>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</si>
  <si>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</si>
  <si>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</si>
  <si>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</si>
  <si>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</si>
  <si>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</si>
  <si>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</si>
  <si>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</si>
  <si>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</si>
  <si>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</si>
  <si>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</si>
  <si>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</si>
  <si>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</si>
  <si>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121101101</t>
  </si>
  <si>
    <t>Sejmutí ornice s přemístěním na vzdálenost do 50 m</t>
  </si>
  <si>
    <t>CS ÚRS 2018 02</t>
  </si>
  <si>
    <t>4</t>
  </si>
  <si>
    <t>-488769457</t>
  </si>
  <si>
    <t>PP</t>
  </si>
  <si>
    <t xml:space="preserve">Sejmutí ornice nebo lesní půdy  s vodorovným přemístěním na hromady v místě upotřebení nebo na dočasné či trvalé skládky se složením, na vzdálenost do 50 m</t>
  </si>
  <si>
    <t>PSC</t>
  </si>
  <si>
    <t xml:space="preserve">Poznámka k souboru cen:_x000d_
1. V cenách jsou započteny i náklady na příp. nutné naložení sejmuté ornice na dopravní prostředek. 2. V cenách nejsou započteny náklady na odstranění nevhodných přimísenin (kamenů, kořenů apod.); tyto práce se ocení individuálně. 3. Množství ornice odebírané ze skládek se do objemu vykopávek pro volbu cen podle množství nezapočítává. Ceny souboru cen 122 . 0-11 Odkopávky a prokopávky nezapažené, se volí pro ornici odebíranou z projektovaných dočasných skládek; a) na staveništi podle součtu objemu ze všech skládek, b) mimo staveniště podle objemu každé skládky zvlášť. 4. Uložení ornice na skládky se oceňuje podle ustanovení v poznámkách č. 1 a 2 k ceně 171 20-1201 Uložení sypaniny na skládky. Složení ornice na hromady v místě upotřebení se neoceňuje. 5. Odebírá-li se ornice z projektované dočasné skládky, oceňuje se její naložení a přemístění podle čl. 3172 Všeobecných podmínek tohoto katalogu. 6. Přemísťuje-li se ornice na vzdálenost větší něž 250 m, vzdálenost 50 m se pro určení vzdálenosti vodorovného přemístění neodečítá a ocení se sejmutí a přemístění bez ohledu na ustanovení pozn. č. 1 takto: a) sejmutí ornice na vzdálenost 50m cenou 121 10-1101; b) naložení příslušnou cenou souboru cen 167 10- . . c) vodorovné přemístění cenami souboru cen 162 . 0- . . Vodorovné přemístění výkopku. 7. Sejmutí podorničí se oceňuje cenami odkopávek s přihlédnutím k ustanovení čl. 3112 Všeobecných podmínek tohoto katalogu. </t>
  </si>
  <si>
    <t>VV</t>
  </si>
  <si>
    <t>0,10*6,2*6,2</t>
  </si>
  <si>
    <t>131201101</t>
  </si>
  <si>
    <t>Hloubení jam nezapažených v hornině tř. 3 objemu do 100 m3</t>
  </si>
  <si>
    <t>-328903894</t>
  </si>
  <si>
    <t>Hloubení nezapažených jam a zářezů s urovnáním dna do předepsaného profilu a spádu v hornině tř. 3 do 100 m3</t>
  </si>
  <si>
    <t xml:space="preserve">Poznámka k souboru cen:_x000d_
1. Hloubení jam ve stržích a jam pro základy pro příčná a podélná zpevnění dna a břehů pod obrysem výkopu pro koryta vodotečí při lesnicko-technických melioracích (LTM) zejména vykopávky pro konstrukce těles, stupňů, boků, předprahů, prahů, podháněk, výhonů a pro základy zdí, dlažeb, rovnanin, plůtků a hatí se oceňují cenami příslušnými pro objem výkopů do 100 m3, i když skutečný objem výkopu je větší. 2. Ceny lze použít i pro hloubení nezapažených jam a zářezů pro podzemní vedení, jsou-li tyto práce prováděny z povrchu území. 3. Předepisuje-li projekt hloubit jámy popsané v pozn. č. 1 v hornině 5 až 7 bez použití trhavin, oceňuje se toto hloubení a) v suchu nebo v mokru cenami 138 40-1101, 138 50-1101 a 138 60-1101 Dolamování zapažených nebo nezapažených hloubených vykopávek; b) v tekoucí vodě při jakékoliv její rychlosti individuálně. 4. Hloubení nezapažených jam hloubky přes 16 m se oceňuje individuálně. 5. V cenách jsou započteny i náklady na případné nutné přemístění výkopku ve výkopišti a na přehození výkopku na přilehlém terénu na vzdálenost do 3 m od okraje jámy nebo naložení na dopravní prostředek. 6. Náklady na svislé přemístění výkopku nad 1 m hloubky se určí dle ustanovení článku č. 3161 všeobecných podmínek katalogu. </t>
  </si>
  <si>
    <t>Výkop pro založení pojistného vázacího kruhu - viz D.1.6</t>
  </si>
  <si>
    <t>(1,7/3*(2,6*2,6+sqrt(2,6*2,6*6,0*6,0)+6,0*6,0))</t>
  </si>
  <si>
    <t>Součet</t>
  </si>
  <si>
    <t>3</t>
  </si>
  <si>
    <t>162301101</t>
  </si>
  <si>
    <t>Vodorovné přemístění do 500 m výkopku/sypaniny z horniny tř. 1 až 4</t>
  </si>
  <si>
    <t>1604097580</t>
  </si>
  <si>
    <t xml:space="preserve">Vodorovné přemístění výkopku nebo sypaniny po suchu  na obvyklém dopravním prostředku, bez naložení výkopku, avšak se složením bez rozhrnutí z horniny tř. 1 až 4 na vzdálenost přes 50 do 500 m</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</si>
  <si>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 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</si>
  <si>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sejmuti "přemístění na MD"</t>
  </si>
  <si>
    <t>2*zasyp "přemístění na MD a zpět"</t>
  </si>
  <si>
    <t>0,10*ohum_rov "přemístění z MD"</t>
  </si>
  <si>
    <t>162-R101</t>
  </si>
  <si>
    <t>Odklizení a uložení zeminy z výkopů a vrtů v tř. 1-4</t>
  </si>
  <si>
    <t>-564690298</t>
  </si>
  <si>
    <t>Odklizení a uložení zeminy z výkopů a vrtů v tř. 1-4
Položka zahrnuje kompletní odvoz a uložení zeminy v tř. 1-4, zejména:
 - naložení na loď
 - přemístění po vodě
 - přeložení pro dopravu po suchu
 - přemístění po suchu
 - uložení na skládku / recyklaci vč. poplatků</t>
  </si>
  <si>
    <t>Odklizení zeminy z vykopu a vrtu pojistného vázacího kruhu</t>
  </si>
  <si>
    <t>vykop-zasyp "odvoz přebytku z výkopu"</t>
  </si>
  <si>
    <t>sejmuti-0,10*ohum_rov "odvoz přebytku humusu"</t>
  </si>
  <si>
    <t>1,0*1,0*pi/4 *3,8 "zemina z vrtu pro pilotu vázacího kruhu"</t>
  </si>
  <si>
    <t>Mezisoučet</t>
  </si>
  <si>
    <t>Odvoz zeminy z vrtů prum 1500 mm</t>
  </si>
  <si>
    <t>1,500^2*pi/4*2,94 "horní dalba - viz přílohu D.1.4"</t>
  </si>
  <si>
    <t>1,500^2*pi/4*3,47 "dolní dalba - viz přílohu D.1.5"</t>
  </si>
  <si>
    <t>5</t>
  </si>
  <si>
    <t>162-R102</t>
  </si>
  <si>
    <t>Odklizení a uložení zeminy z výkopů a vrtů v tř. 5-7</t>
  </si>
  <si>
    <t>-1611805940</t>
  </si>
  <si>
    <t>Vrty průměru 1370 mm</t>
  </si>
  <si>
    <t>1,370^2*pi/4*3,5 "horní dalba - viz přílohu D.1.4"</t>
  </si>
  <si>
    <t>1.370^2*pi/4*3,5 "dolní dalba - viz přílohu D.1.5"</t>
  </si>
  <si>
    <t>Vrty průměru 1500 mm</t>
  </si>
  <si>
    <t>1.500^2*pi/4*3,06 "horní dalba - viz přílohu D.1.4"</t>
  </si>
  <si>
    <t>1.500^2*pi/4*2,53 "dolní dalba - viz přílohu D.1.5"</t>
  </si>
  <si>
    <t>6</t>
  </si>
  <si>
    <t>167101102</t>
  </si>
  <si>
    <t>Nakládání výkopku z hornin tř. 1 až 4 přes 100 m3</t>
  </si>
  <si>
    <t>-975007782</t>
  </si>
  <si>
    <t xml:space="preserve">Nakládání, skládání a překládání neulehlého výkopku nebo sypaniny  nakládání, množství přes 100 m3, z hornin tř. 1 až 4</t>
  </si>
  <si>
    <t xml:space="preserve">Poznámka k souboru cen:_x000d_
1. Ceny -1101, -1151, -1102, -1152, -1103, -1153, jsou určeny pro nakládání, skládání a překládání na obvyklý nebo z obvyklého dopravního prostředku. Pro nakládání z lodi nebo na loď jsou určeny ceny -1105 a -1155. 2. Ceny -1105 a -1155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3. Množství měrných jednotek se určí v rostlém stavu horniny. </t>
  </si>
  <si>
    <t>sejmuti "naložení pro odvoz na MD"</t>
  </si>
  <si>
    <t>zasyp "nalození na MD"</t>
  </si>
  <si>
    <t>0,10*ohum_rov "naložení na MD"</t>
  </si>
  <si>
    <t>7</t>
  </si>
  <si>
    <t>171201201</t>
  </si>
  <si>
    <t>Uložení sypaniny na skládky</t>
  </si>
  <si>
    <t>-756109696</t>
  </si>
  <si>
    <t xml:space="preserve">Uložení sypaniny  na skládky</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</si>
  <si>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t>
  </si>
  <si>
    <t>sejmuti "uložení na MD"</t>
  </si>
  <si>
    <t>zasyp "uložení na MD"</t>
  </si>
  <si>
    <t>8</t>
  </si>
  <si>
    <t>174101101</t>
  </si>
  <si>
    <t>Zásyp jam, šachet rýh nebo kolem objektů sypaninou se zhutněním</t>
  </si>
  <si>
    <t>-1811951754</t>
  </si>
  <si>
    <t xml:space="preserve">Zásyp sypaninou z jakékoliv horniny  s uložením výkopku ve vrstvách se zhutněním jam, šachet, rýh nebo kolem objektů v těchto vykopávkách</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</si>
  <si>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</si>
  <si>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Zásyp kolem pojistného vázacího kruhu - viz D.1.6</t>
  </si>
  <si>
    <t>-0,10*1,8*1,8 "odpočet podkladního betonu"</t>
  </si>
  <si>
    <t>-1,6*1,6*1,6 "odpočet bloku vázacího kruhu"</t>
  </si>
  <si>
    <t>9</t>
  </si>
  <si>
    <t>181301101</t>
  </si>
  <si>
    <t>Rozprostření ornice tl vrstvy do 100 mm pl do 500 m2 v rovině nebo ve svahu do 1:5</t>
  </si>
  <si>
    <t>1306368061</t>
  </si>
  <si>
    <t>Rozprostření a urovnání ornice v rovině nebo ve svahu sklonu do 1:5 při souvislé ploše do 500 m2, tl. vrstvy do 100 mm</t>
  </si>
  <si>
    <t xml:space="preserve">Poznámka k souboru cen:_x000d_
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2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 </t>
  </si>
  <si>
    <t>6,2*6,2 - 1,6*1,6</t>
  </si>
  <si>
    <t>10</t>
  </si>
  <si>
    <t>181411121</t>
  </si>
  <si>
    <t>Založení lučního trávníku výsevem plochy do 1000 m2 v rovině a ve svahu do 1:5</t>
  </si>
  <si>
    <t>2062371344</t>
  </si>
  <si>
    <t>Založení trávníku na půdě předem připravené plochy do 1000 m2 výsevem včetně utažení lučního v rovině nebo na svahu do 1:5</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</si>
  <si>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</si>
  <si>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11</t>
  </si>
  <si>
    <t>M</t>
  </si>
  <si>
    <t>00572472</t>
  </si>
  <si>
    <t>osivo směs travní krajinná-rovinná</t>
  </si>
  <si>
    <t>-1183699799</t>
  </si>
  <si>
    <t>ohum_rov*300/10000 "300kg/ha"</t>
  </si>
  <si>
    <t>12</t>
  </si>
  <si>
    <t>181951101</t>
  </si>
  <si>
    <t>Úprava pláně v hornině tř. 1 až 4 bez zhutnění</t>
  </si>
  <si>
    <t>1512201052</t>
  </si>
  <si>
    <t xml:space="preserve">Úprava pláně vyrovnáním výškových rozdílů  v hornině tř. 1 až 4 bez zhutnění</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</si>
  <si>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(berem) šířky do 3 m přerušujících svahy, pro urovnání dna silničních a železničních příkopů pro jakoukoliv šířku dna; toto urovnání se oceňuje cenami souboru cen 182 .0-1 Svahování. 3. Urovnání ploch ve sklonu přes 1 : 5 se oceňuje cenami souboru cen 182 . 0-11 Svahování trvalých svahů do projektovaných profilů. 4. Náklady na urovnání dna a stěn při čištění příkopů pozemních komunikací jsou započteny v cenách souborů cen 938 90-2 . Čištění příkopů komunikací v suchu nebo ve vodě části A02 Zemní práce pro objekty oborů 821 až 828. 5. Míru zhutnění určuje projekt. Ceny se zhutněním jsou určeny pro jakoukoliv míru zhutnění. </t>
  </si>
  <si>
    <t>13</t>
  </si>
  <si>
    <t>185803111</t>
  </si>
  <si>
    <t>Ošetření trávníku shrabáním v rovině a svahu do 1:5</t>
  </si>
  <si>
    <t>-1365129096</t>
  </si>
  <si>
    <t xml:space="preserve">Ošetření trávníku  jednorázové v rovině nebo na svahu do 1:5</t>
  </si>
  <si>
    <t xml:space="preserve">Poznámka k souboru cen:_x000d_
1. V cenách nejsou započteny náklady na : a) vypletí; tyto práce se oceňují cenami části C02 souboru cen 185 80-42 Vypletí, b) zalití; tyto práce se oceňují cenami části C02 souboru cen 185 80-43 Zalití rostlin vodou c) chemické odplevelení; tyto práce se oceňují cenami části A02 souboru cen 184 80-22 Chemické odplevelení trávníku, d) hnojení; tyto práce se oceňuji cenami části A02 souboru cen 184 85-11 Hnojení roztokem hnojiva nebo 185 80-21 Hnojení. 2. V cenách jsou započteny i náklady na pokosení se shrabáním, naložením shrabu na dopravní prostředek s odvezením do vzdálenosti 20 km a vyložením shrabu. 3. V cenách o sklonu svahu přes 1:1 jsou uvažovány podmínky pro svahy běžně schůdné; bez použití lezeckých technik. V případě použití lezeckých technik se tyto náklady oceňují individuálně. </t>
  </si>
  <si>
    <t>14</t>
  </si>
  <si>
    <t>185804312</t>
  </si>
  <si>
    <t>Zalití rostlin vodou plocha přes 20 m2</t>
  </si>
  <si>
    <t>-618782081</t>
  </si>
  <si>
    <t xml:space="preserve">Zalití rostlin vodou  plochy záhonů jednotlivě přes 20 m2</t>
  </si>
  <si>
    <t>Zakládání</t>
  </si>
  <si>
    <t>2260-R01</t>
  </si>
  <si>
    <t>Osazeni pažnice prům. 1500 mm vytažené nad pracovní hladinu vody pro provádění vrtů do dna koryta pod vodou - prováděno z vody</t>
  </si>
  <si>
    <t>674586015</t>
  </si>
  <si>
    <t>10,13+0,5 "horní dalba - viz přílohu D.1.4"</t>
  </si>
  <si>
    <t>9,83+0,5 "dolní dalba - viz přílohu D.1.5"</t>
  </si>
  <si>
    <t>16</t>
  </si>
  <si>
    <t>140-R02</t>
  </si>
  <si>
    <t>dodávka dočasně použitých trub (pažnic) DN 1500</t>
  </si>
  <si>
    <t>-1707970250</t>
  </si>
  <si>
    <t>Dodávka dočasně použitých trub (pažnic) DN 1500
Měrná jednotka 1t kompletní dodávky dočasně použitého materiálu.
Obratovost dočasně použitého materiálu je třeba zohlednit v nabídkové ceně.</t>
  </si>
  <si>
    <t>17</t>
  </si>
  <si>
    <t>2260-R03</t>
  </si>
  <si>
    <t>Odstranění pažnice prům. 1500 mm vytažené nad pracovní hladinu vody pro provádění vrtů do dna koryta pod vodou - prováděno z vody</t>
  </si>
  <si>
    <t>-1865422420</t>
  </si>
  <si>
    <t>18</t>
  </si>
  <si>
    <t>226114213R</t>
  </si>
  <si>
    <t>Vrty velkoprofilové svislé nezapažené D do 1500 mm hl přes 5 m hor. III - prováděno z vody</t>
  </si>
  <si>
    <t>371959826</t>
  </si>
  <si>
    <t xml:space="preserve">Velkoprofilové vrty náběrovým vrtáním svislé nezapažené  průměru přes 1250 do 1500 mm, v hl přes 5 m v hornině tř. III</t>
  </si>
  <si>
    <t>3,5 "horní dalba - viz přílohu D.1.4"</t>
  </si>
  <si>
    <t>3,5 "dolní dalba - viz přílohu D.1.5"</t>
  </si>
  <si>
    <t>19</t>
  </si>
  <si>
    <t>226213112</t>
  </si>
  <si>
    <t>Vrty velkoprofilové svislé zapažené D do 1050 mm hl do 5 m hor. II</t>
  </si>
  <si>
    <t>-2057980545</t>
  </si>
  <si>
    <t xml:space="preserve">Velkoprofilové vrty náběrovým vrtáním svislé zapažené  ocelovými pažnicemi průměru přes 850 do 1050 mm, v hl od 0 do 5 m v hornině tř. II</t>
  </si>
  <si>
    <t>P</t>
  </si>
  <si>
    <t>Poznámka k položce:
Ocelová pažnice z tr. 1040/10</t>
  </si>
  <si>
    <t>3,8 "vrt pro pilotu vázacího kruhu - viz D.1.6"</t>
  </si>
  <si>
    <t>20</t>
  </si>
  <si>
    <t>226214112R</t>
  </si>
  <si>
    <t>Vrty velkoprofilové svislé zapažené D do 1500 mm hl do 5 m hor. II - prováděno z vody</t>
  </si>
  <si>
    <t>-630350223</t>
  </si>
  <si>
    <t xml:space="preserve">Velkoprofilové vrty náběrovým vrtáním svislé zapažené  ocelovými pažnicemi průměru přes 1250 do 1500 mm, v hl od 0 do 5 m v hornině tř. II</t>
  </si>
  <si>
    <t>2,94 "horní dalba - viz přílohu D.1.4"</t>
  </si>
  <si>
    <t>3,47 "dolní dalba - viz přílohu D.1.5"</t>
  </si>
  <si>
    <t>226214113R</t>
  </si>
  <si>
    <t>Vrty velkoprofilové svislé zapažené D do 1500 mm hl do 5 m hor. III - prováděno z vody</t>
  </si>
  <si>
    <t>573185219</t>
  </si>
  <si>
    <t xml:space="preserve">Velkoprofilové vrty náběrovým vrtáním svislé zapažené  ocelovými pažnicemi průměru přes 1250 do 1500 mm, v hl od 0 do 5 m v hornině tř. III</t>
  </si>
  <si>
    <t>3,06 "horní dalba - viz přílohu D.1.4"</t>
  </si>
  <si>
    <t>2,53 "dolní dalba - viz přílohu D.1.5"</t>
  </si>
  <si>
    <t>22</t>
  </si>
  <si>
    <t>231212113</t>
  </si>
  <si>
    <t>Zřízení pilot svislých zapažených D do 1250 mm hl do 10 m s vytažením pažnic z betonu železového</t>
  </si>
  <si>
    <t>-53858203</t>
  </si>
  <si>
    <t xml:space="preserve">Zřízení výplně pilot zapažených s vytažením pažnic z vrtu  svislých z betonu železového, v hl od 0 do 10 m, při průměru piloty přes 650 do 1250 mm</t>
  </si>
  <si>
    <t xml:space="preserve">Poznámka k souboru cen:_x000d_
1. V cenách jsou započteny i náklady na vytažení pažnic. 2. Ceny neobsahují náklady na dodání výplně, tyto se oceňují podle ustanovení poznámky 1. a 3. souboru cen 231 1 . - Zřízení výplně pilot bez vytažení pažnic. 3. Množství měrných jednotek se určuje v m3 objemu výplně piloty. 4. Pokud je výplň dodávána přímo na místo zabudování nebo do prostoru technologické manipulace, její hmotnost se nezapočítává do přesunu hmot. </t>
  </si>
  <si>
    <t>3,8 "pilota vázacího kruhu - viz D.1.6"</t>
  </si>
  <si>
    <t>23</t>
  </si>
  <si>
    <t>58933333R</t>
  </si>
  <si>
    <t>beton C 30/37 - XC2, XF3, XA1</t>
  </si>
  <si>
    <t>2048445987</t>
  </si>
  <si>
    <t xml:space="preserve">1,000^2*pi/4*3,8 *1,05 "pilota vázacího kruhu  - viz D.1.6"</t>
  </si>
  <si>
    <t>24</t>
  </si>
  <si>
    <t>231212114R</t>
  </si>
  <si>
    <t>Zřízení pilot svislých zapažených D do 1500 mm hl do 10 m s vytažením pažnic z betonu železového - prováděno z vody</t>
  </si>
  <si>
    <t>756444769</t>
  </si>
  <si>
    <t xml:space="preserve">Zřízení výplně pilot zapažených s vytažením pažnic z vrtu  svislých z betonu železového, v hl od 0 do 10 m, při průměru piloty přes 1250 do 1500 mm</t>
  </si>
  <si>
    <t>Piloty prům. 1370 mm</t>
  </si>
  <si>
    <t>Piloty prům. 1500 mm</t>
  </si>
  <si>
    <t>6,0 "horní dalba - viz přílohu D.1.4"</t>
  </si>
  <si>
    <t>6,0 "dolní dalba - viz přílohu D.1.5"</t>
  </si>
  <si>
    <t>25</t>
  </si>
  <si>
    <t>48180952</t>
  </si>
  <si>
    <t>Výplň pilot průměru 1370 mm</t>
  </si>
  <si>
    <t>1,370^2*pi/4*3,5 *1,05 "horní dalba - viz přílohu D.1.4"</t>
  </si>
  <si>
    <t>1.370^2*pi/4*3,5 *1,05 "dolní dalba - viz přílohu D.1.5"</t>
  </si>
  <si>
    <t>Výplň pilot průměru 1500 mm</t>
  </si>
  <si>
    <t>1.500^2*pi/4*6,0 *1,05 "horní dalba - viz přílohu D.1.4"</t>
  </si>
  <si>
    <t>1.500^2*pi/4*6,0 *1,05 "dolní dalba - viz přílohu D.1.5"</t>
  </si>
  <si>
    <t>beton_C3037</t>
  </si>
  <si>
    <t>26</t>
  </si>
  <si>
    <t>231611114</t>
  </si>
  <si>
    <t>Výztuž pilot betonovaných do země ocel z betonářské oceli 10 505</t>
  </si>
  <si>
    <t>t</t>
  </si>
  <si>
    <t>1220725127</t>
  </si>
  <si>
    <t xml:space="preserve">Výztuž pilot betonovaných do země  z oceli 10 505 (R)</t>
  </si>
  <si>
    <t xml:space="preserve">Poznámka k souboru cen:_x000d_
1. Ceny lze použít i pro zřízení armokošů. 2. V cenách nejsou započteny náklady na uložení výztuže a nastavení armokošů; tyto náklady jsou započteny v cenách souboru cen 231 . . - Zřízení výplně pilot z betonu železového, části A01 Zvláštní zakládání objektů. </t>
  </si>
  <si>
    <t>Výztuž dalb - viz D.1.3 až D.1.5</t>
  </si>
  <si>
    <t>26*5,85*3,85/1000*1,35*2</t>
  </si>
  <si>
    <t>29*3,61*1,58/1000*1,35*2</t>
  </si>
  <si>
    <t>15*5*2,47/1000*1,35*2</t>
  </si>
  <si>
    <t>24*3,36*1,58/1000*1,35*2</t>
  </si>
  <si>
    <t>Výztuž piloty vázacího kruhu - viz D.1.6</t>
  </si>
  <si>
    <t>14*4,9*2,470/1000*1,35 "podélná výztuž"</t>
  </si>
  <si>
    <t>58,4*0,617/1000*1,35 "šroubovice"</t>
  </si>
  <si>
    <t>Svislé a kompletní konstrukce</t>
  </si>
  <si>
    <t>27</t>
  </si>
  <si>
    <t>320360423</t>
  </si>
  <si>
    <t>Svařované nosné spoje s přesahy po obou stranách l nad 100 do 150 mm D nad 12 do 32 mm</t>
  </si>
  <si>
    <t>kus</t>
  </si>
  <si>
    <t>1170281210</t>
  </si>
  <si>
    <t xml:space="preserve">Svařované nosné spoje (silové) z výztužných ocelí se zaručenou nebo dobrou svařitelností  s přesahy po obou stranách svařovanými délky přes 100 do 150 mm, prutů průměru přes 12 do 32 mm</t>
  </si>
  <si>
    <t xml:space="preserve">Poznámka k souboru cen:_x000d_
1. Ceny jsou určeny pro svary, které přenášejí tahová napětí v konstrukci; u výztuže z vyztužených koster jsou to i svary, kterými je přenášeno tahové napětí při jejich přepravě a osazování. 2. Ceny neplatí pro svařování výztuže nahrazující vázání drátem, náklady na toto svařování jsou započteny v cenách souboru cen 32 . 36- . . Výztuž. 3. Pro volbu ceny při svařování prutů z betonářské oceli různých průměrů je určena cena svařování prutu menšího průřezu. 4. Délkou přesahu se rozumí délka, v níž má svar předepsaný průřez. 5. Množství měrných jednotek se stanoví v kusech jednotlivých druhů spojů. </t>
  </si>
  <si>
    <t>2*15 "ks, navaření armokoše na trubku"</t>
  </si>
  <si>
    <t>15 "ks, navaření přikládané výztuže na desku vázacího kruhu"</t>
  </si>
  <si>
    <t>28</t>
  </si>
  <si>
    <t>321321116R</t>
  </si>
  <si>
    <t>Konstrukce vodních staveb ze ŽB mrazuvzdorného tř. C 30/37 - XC4, XF3</t>
  </si>
  <si>
    <t>-893728880</t>
  </si>
  <si>
    <t>Konstrukce vodních staveb z betonu přehrad, jezů a plavebních komor, spodní stavby vodních elektráren, jader přehrad, odběrných věží a výpustných zařízení, opěrných zdí, šachet, šachtic a ostatních konstrukcí železového pro prostředí s mrazovými cykly tř. C 30/37 - XC4, XF3</t>
  </si>
  <si>
    <t xml:space="preserve">Poznámka k souboru cen:_x000d_
1. Ceny lze použít i pro: a) konstrukce těsnících ostruh, vývarů, patek, dotlačných klínů, vtoků hrází a vodních elektráren, injekčních, revizních a komunikačních štol a základových výpustí hrází, podklad pod dlažbu dna vývaru, b) betony nevodostavebné a nemrazuvzdorné, pokud jsou výjimečně použity v částech konstrukcí. 2. Ceny neplatí pro: a) předsádkový beton; tento se oceňuje cenami souboru cen 313 43- .1 Předsádkový beton konstrukcí vodních staveb, b) betonový podklad pod dlažbu; tento se oceňuje cenami souboru cen 451 31-51 Podkladní a výplňové vrstvy z betonu prostého pod dlažbu, c) betonovou těsnící nebo opevňovací vrstvu; tato se oceňuje cenami souboru cen 457 31- Těsnicí vrstva z betonu odolného proti agresivnímu prostředí, d) betonové zálivky kotevních šroubů, ocelových konstrukcí, různých dutin apod.; tyto se oceňují cenami souboru cen 936 45-71 Zálivka kotevních šroubů, ocelových konstrukcí, různých dutin apod.. 3. V cenách jsou započteny i náklady na : a) úpravu, opracování a ošetření pracovních spár tlakovou vodou, vzduchem nebo odstraněním betonové vrstvy, b) spojovací vrstvu na pracovních spárách, c) ošetření a ochranu čerstvého betonu proti povětrnostním vlivům a proti vysýchání, d) odstranění drátů z líce konstrukce a na úpravu líce v místě po odstraněných drátech, e) osazení kotevních želez při betonování konstrukce, f) ztížení práce u drážek otvorů, kapes, injekčních trubek apod.. 4. V cenách z betonu pro konstrukce bílých van 321 32-12 nejsou započteny náklady na těsnění dilatačních a pracovních spar, tyto se oceňují cenami souborů cen 953 33 části A08 katalogu 801-1 Budovy a haly - zděné a monolitické. 5. Objem se stanoví v m3 betonové konstrukce; objem dutin jednotlivě do 0,20 m3 se od celkového objemu neodečítá. </t>
  </si>
  <si>
    <t>Blok vázacího kruhu - viz D.1.6</t>
  </si>
  <si>
    <t>1,6*1,6*1,8</t>
  </si>
  <si>
    <t>(0,45/3*(1,6*1,6+sqrt(1,6*1,6*0,8*0,8)+0,8*0,8))</t>
  </si>
  <si>
    <t>29</t>
  </si>
  <si>
    <t>321351010</t>
  </si>
  <si>
    <t>Bednění konstrukcí vodních staveb rovinné - zřízení</t>
  </si>
  <si>
    <t>-37692840</t>
  </si>
  <si>
    <t xml:space="preserve">Bednění konstrukcí z betonu prostého nebo železového vodních staveb  přehrad, jezů a plavebních komor, spodní stavby vodních elektráren, jader přehrad, odběrných věží a výpustných zařízení, opěrných zdí, šachet, šachtic a ostatních konstrukcí zřízení ploch rovinných</t>
  </si>
  <si>
    <t xml:space="preserve">Poznámka k souboru cen:_x000d_
1. Ceny jsou určeny pro: a) bednění prováděné v prostorách zapažených nebo nezapažených, b) bednění ploch vodorovných, svislých nebo skloněných, c) bednění v prostoru bez výztuže nebo s výztuží jakékoliv hustoty, d) bednění prováděné taženou lištou, taženým bedněním, prefabrikovaným bedněním apod., kromě betonového prefabrikovaného bednění. 2. Ceny neplatí pro: a) bednění pohledových betonů. Tyto náklady se oceňují individuálně; b) bednění konstrukcí spirál a savek. Tyto náklady se oceňují cenami souboru cen 321 35-6111 až -6940 Obednění a odbednění spirál a savek. c) bednění základových pasů, tyto práce lze ocenit cenami 27.35 katalogu 801-1. 3. V cenách jsou započteny i náklady na: a) podíl bednění otvorů, kapes, rýh, prostupů, výklenků apod. objemu jednotlivě do 1 m3, b) bednění v provedení, které nevyžaduje další úpravu betonových a železobetonových konstrukcí. 4. V cenách nejsou započteny náklady na podpěrné konstrukce; tyto se oceňují cenami katalogu 800-3 Lešení. 5. Plocha se stanoví v m2 rozvinuté plochy obedňované konstrukce. 6. Při výpočtu rozvinuté plochy obedňované konstrukce se neberou v úvahu otvory, kapsy, rýhy, prostupy, výklenky apod. objemu jednotlivě do 1 m3 . </t>
  </si>
  <si>
    <t>4*1,6*1,8</t>
  </si>
  <si>
    <t>4*0,53</t>
  </si>
  <si>
    <t>30</t>
  </si>
  <si>
    <t>321352010</t>
  </si>
  <si>
    <t>Bednění konstrukcí vodních staveb rovinné - odstranění</t>
  </si>
  <si>
    <t>-148007792</t>
  </si>
  <si>
    <t xml:space="preserve">Bednění konstrukcí z betonu prostého nebo železového vodních staveb  přehrad, jezů a plavebních komor, spodní stavby vodních elektráren, jader přehrad, odběrných věží a výpustných zařízení, opěrných zdí, šachet, šachtic a ostatních konstrukcí odstranění ploch rovinných</t>
  </si>
  <si>
    <t>31</t>
  </si>
  <si>
    <t>321366112</t>
  </si>
  <si>
    <t>Výztuž železobetonových konstrukcí vodních staveb z oceli 10 505 D do 32 mm</t>
  </si>
  <si>
    <t>1857465930</t>
  </si>
  <si>
    <t xml:space="preserve">Výztuž železobetonových konstrukcí vodních staveb  přehrad, jezů a plavebních komor, spodní stavby vodních elektráren, jader přehrad, odběrných věží a výpustných zařízení, opěrných zdí, šachet, šachtic a ostatních konstrukcí jednotlivé pruty přes 12 do 32 mm, z oceli 10 505 (R) nebo BSt 500</t>
  </si>
  <si>
    <t xml:space="preserve">Poznámka k souboru cen:_x000d_
1. Ceny lze použít i pro: a) výztuž prováděnou v obedněných prostorách, b) výztuž koster obalených sítí; potažení kostry hustým pletivem se oceňuje individuálně, c) výztuž z armokošů. 2. V cenách jsou započteny i náklady na bodové svařování nahrazující vázaní drátem. 3. V cenách nejsou započteny náklady na provedení nosných svarů a na provedení svarů přenášejících tahová napětí při přepravě a montáži výztuže z vyztužených koster; tyto se oceňují cenami souboru cen 320 36-0 Svařované nosné spoje. 4. Množství jednotek se stanoví v t hmotnosti výztuže bez prostřihu. </t>
  </si>
  <si>
    <t>Příložné pruty ke kotevní desce - viz D.1.6</t>
  </si>
  <si>
    <t>"R20" 15*2,2 * 2,470 "kg/m" * 1,35 /1000</t>
  </si>
  <si>
    <t>Vodorovné konstrukce</t>
  </si>
  <si>
    <t>32</t>
  </si>
  <si>
    <t>451315114</t>
  </si>
  <si>
    <t>Podkladní nebo výplňová vrstva z betonu C 12/15 tl do 100 mm</t>
  </si>
  <si>
    <t>58477750</t>
  </si>
  <si>
    <t xml:space="preserve">Podkladní a výplňové vrstvy z betonu prostého  tloušťky do 100 mm, z betonu C 12/15</t>
  </si>
  <si>
    <t xml:space="preserve">Poznámka k souboru cen:_x000d_
1. Cenu lze použít pro podkladní vrstvu z prostého betonu pod základové konstrukce. 2. Příplatek řeší náklady na vícepráce při ruční ukládce pro sklon podkladní vrstvy ve svahu (skluzy u opěry). 3. V cenách jsou započteny náklady na vlastní betonáž, rozhrnutí a případně hutnění betonu požadované konzistence, uhlazení horního povrchu podkladní vrstvy, ošetření a ochranu čerstvě uloženého betonu. 4. V cenách nejsou započteny náklady na: a) zhutnění podloží pod podkladní vrstvy a vyčištění základové spáry, tyto se oceňují cenami katalogu 800-2 Základy a zvláštní zakládání, b) podkladní vrstva ze štěrku hutněného u plošného založení, tyto se oceňují souborem cen 451 57-78 Podkladní a výplňová vrstva z kameniva, c) zhotovení bednění vrtací šablony pilot nebo odbourání hlav pilot ze železobetonu u základu založeného na pilotách. </t>
  </si>
  <si>
    <t>1,8*1,8 "viz přílohu D.1.6"</t>
  </si>
  <si>
    <t>Ostatní konstrukce a práce, bourání</t>
  </si>
  <si>
    <t>33</t>
  </si>
  <si>
    <t>9.1</t>
  </si>
  <si>
    <t>Osazení ocelové trubky dalby - prováděno z vody</t>
  </si>
  <si>
    <t>-1008094943</t>
  </si>
  <si>
    <t>Osazení ocelové trubky dalby - prováděno z vody
S případnou nutnou opravou povrchové úpravy po montáži.</t>
  </si>
  <si>
    <t>kc_dalby * 2 "ks"</t>
  </si>
  <si>
    <t>34</t>
  </si>
  <si>
    <t>9.2</t>
  </si>
  <si>
    <t>dodávka ocelodé trubky (dalby) D 1020/14 mm, vč. povrchovové úpravy</t>
  </si>
  <si>
    <t>1172773294</t>
  </si>
  <si>
    <t xml:space="preserve">dodávka ocelodé trubky (dalby) D 1020/14 mm viz přílohu D.1.5
Povrchová úprava:
  - otryskání na Sa 2,5
  - metalizace Zinakorem 850 v tl. 80 µm
Nátěrový systém:
  - základní nátěr    CORROGUARD STAYER               tl. 80 mm
  - mezivrstva         JOTAMASTIC 87 GF – šedý          tl. 80 mm
  - uzavírací vrstva JOTAMASTIC 87 GF – RAL 7045  tl. 80 mm
</t>
  </si>
  <si>
    <t>"trubka 1020/14" 21,0 "m" *353,90 "kg/m"</t>
  </si>
  <si>
    <t>"zavaření oble" 1,7*48,0 "kg/m2"</t>
  </si>
  <si>
    <t>997</t>
  </si>
  <si>
    <t>Přesun sutě</t>
  </si>
  <si>
    <t>35</t>
  </si>
  <si>
    <t>997-R104</t>
  </si>
  <si>
    <t>Odvoz dočasně použitého materiálu do skladu zhotovitele</t>
  </si>
  <si>
    <t>-1230433763</t>
  </si>
  <si>
    <t>paznice*0,405</t>
  </si>
  <si>
    <t>998</t>
  </si>
  <si>
    <t>Přesun hmot</t>
  </si>
  <si>
    <t>36</t>
  </si>
  <si>
    <t>998325011</t>
  </si>
  <si>
    <t>Přesun hmot pro objekty plavební</t>
  </si>
  <si>
    <t>18716540</t>
  </si>
  <si>
    <t xml:space="preserve">Přesun hmot pro objekty plavební  dopravní vzdálenost do 500 m</t>
  </si>
  <si>
    <t xml:space="preserve">Poznámka k souboru cen:_x000d_
1. Ceny jsou určeny pro jakoukoliv konstrukčně-materiálovou charakteristiku. </t>
  </si>
  <si>
    <t>PSV</t>
  </si>
  <si>
    <t>Práce a dodávky PSV</t>
  </si>
  <si>
    <t>767</t>
  </si>
  <si>
    <t>Konstrukce zámečnické</t>
  </si>
  <si>
    <t>37</t>
  </si>
  <si>
    <t>767995116</t>
  </si>
  <si>
    <t>Montáž atypických zámečnických konstrukcí hmotnosti do 250 kg</t>
  </si>
  <si>
    <t>-1178427737</t>
  </si>
  <si>
    <t xml:space="preserve">Montáž ostatních atypických zámečnických konstrukcí  hmotnosti přes 100 do 250 kg</t>
  </si>
  <si>
    <t xml:space="preserve">Poznámka k souboru cen:_x000d_
1. Určení cen se řídí hmotností jednotlivě montovaného dílu konstrukce. </t>
  </si>
  <si>
    <t>38</t>
  </si>
  <si>
    <t>R04</t>
  </si>
  <si>
    <t>dodávka výzacího kruhu s kotevní deskou a kotvami, vč. povrchové úpravy</t>
  </si>
  <si>
    <t>-1533925837</t>
  </si>
  <si>
    <t>Vázací kruh pům. 300 mm
Kotevní deska 640x640x20 mm
Kotvy pro osazení do betonu R16.
Povrchová úprava nezabetonovaných částí - nátěrový systém.</t>
  </si>
  <si>
    <t>"kruh" 20 "kg"</t>
  </si>
  <si>
    <t>"deska" 0,640*0,640*0,020*7850</t>
  </si>
  <si>
    <t xml:space="preserve">"R16"   5*1,75 * 1,580 "kg/m"</t>
  </si>
  <si>
    <t>39</t>
  </si>
  <si>
    <t>998767101</t>
  </si>
  <si>
    <t>Přesun hmot tonážní pro zámečnické konstrukce v objektech v do 6 m</t>
  </si>
  <si>
    <t>-653279591</t>
  </si>
  <si>
    <t xml:space="preserve">Přesun hmot pro zámečnické konstrukce  stanovený z hmotnosti přesunovaného materiálu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</si>
  <si>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-7181 pro přesun prováděný bez použití mechanizace, tj. za ztížených podmínek, lze použít pouze pro hmotnost materiálu, která se tímto způsobem skutečně přemísťuje. </t>
  </si>
  <si>
    <t>VON - Vedlejší a ostatní náklady</t>
  </si>
  <si>
    <t>1. - Vedlejší rozpočtové náklady</t>
  </si>
  <si>
    <t xml:space="preserve">    1.1 - Zařízení staveniště</t>
  </si>
  <si>
    <t xml:space="preserve">    2.1 - Projektová dokumentace</t>
  </si>
  <si>
    <t xml:space="preserve">    2.3 - Ostatní</t>
  </si>
  <si>
    <t>1.</t>
  </si>
  <si>
    <t>Vedlejší rozpočtové náklady</t>
  </si>
  <si>
    <t>1.1</t>
  </si>
  <si>
    <t>Zařízení staveniště</t>
  </si>
  <si>
    <t>1.1.1</t>
  </si>
  <si>
    <t>Zajištění kompletního zařízení staveniště a jeho připojení na sítě vč. likvidace staveniště</t>
  </si>
  <si>
    <t>kpl.</t>
  </si>
  <si>
    <t>-536489804</t>
  </si>
  <si>
    <t>1.1.2</t>
  </si>
  <si>
    <t>Zřízení, pronájem a odstranění plovoucího pracoviště</t>
  </si>
  <si>
    <t>111290793</t>
  </si>
  <si>
    <t>2.1</t>
  </si>
  <si>
    <t>Projektová dokumentace</t>
  </si>
  <si>
    <t>2.1.1</t>
  </si>
  <si>
    <t>Zpracování realizační dokumentace zhotovitele, dílenských výkresů, technologických předpisů</t>
  </si>
  <si>
    <t>675851786</t>
  </si>
  <si>
    <t>2.1.2</t>
  </si>
  <si>
    <t>Vypracování projektu skutečného provedení díla</t>
  </si>
  <si>
    <t>-1780898924</t>
  </si>
  <si>
    <t>2.3</t>
  </si>
  <si>
    <t>Ostatní</t>
  </si>
  <si>
    <t>2.3.1</t>
  </si>
  <si>
    <t>Zajištění kontrolního a zkušebního plánu stavby</t>
  </si>
  <si>
    <t>512</t>
  </si>
  <si>
    <t>2129389828</t>
  </si>
  <si>
    <t>2.3.2</t>
  </si>
  <si>
    <t>Zajištění veškerých předepsaných rozborů, atestů, zkoušek a revizí dle příslušných norem a dalších předpisů a nařízení platných v ČR, kterými bude prokázáno dosažení předepsané kvality a parametrů dokončeného díla</t>
  </si>
  <si>
    <t>-1665264218</t>
  </si>
  <si>
    <t>2.3.3</t>
  </si>
  <si>
    <t>Aktualizace, projednání a schválení havarijního plánu</t>
  </si>
  <si>
    <t>1984074723</t>
  </si>
  <si>
    <t>2.3.4</t>
  </si>
  <si>
    <t>Aktualizace, projednání a schválení povodňového plánu</t>
  </si>
  <si>
    <t>-213860563</t>
  </si>
  <si>
    <t>2.3.5</t>
  </si>
  <si>
    <t>Odtažení plavidla zakotvenéhu v prostoru vysokovodního stání do přístavu a zpět</t>
  </si>
  <si>
    <t>1800821787</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</si>
  <si>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</si>
  <si>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</si>
  <si>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</si>
  <si>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</si>
  <si>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</si>
  <si>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</si>
  <si>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</si>
  <si>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</si>
  <si>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</si>
  <si>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</si>
  <si>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</si>
  <si>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</si>
  <si>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</si>
  <si>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</si>
  <si>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</si>
  <si>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OST</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</si>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</sst>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9">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800080"/>
      <name val="Trebuchet MS"/>
    </font>
    <font>
      <sz val="8"/>
      <color rgb="FFFF0000"/>
      <name val="Trebuchet MS"/>
    </font>
    <font>
      <sz val="8"/>
      <color rgb="FF0000A8"/>
      <name val="Trebuchet MS"/>
    </font>
    <font>
      <sz val="8"/>
      <name val="Trebuchet MS"/>
      <family val="0"/>
      <charset val="238"/>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sz val="8"/>
      <color rgb="FF000000"/>
      <name val="Trebuchet MS"/>
    </font>
    <font>
      <b/>
      <sz val="12"/>
      <color rgb="FF800000"/>
      <name val="Trebuchet MS"/>
    </font>
    <font>
      <sz val="8"/>
      <color rgb="FF960000"/>
      <name val="Trebuchet MS"/>
    </font>
    <font>
      <b/>
      <sz val="8"/>
      <name val="Trebuchet MS"/>
    </font>
    <font>
      <sz val="7"/>
      <color rgb="FF969696"/>
      <name val="Trebuchet MS"/>
    </font>
    <font>
      <sz val="7"/>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top style="hair">
        <color rgb="FF969696"/>
      </top>
    </border>
    <border>
      <right style="thin">
        <color rgb="FF000000"/>
      </right>
      <top style="hair">
        <color rgb="FF000000"/>
      </top>
      <bottom style="hair">
        <color rgb="FF000000"/>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8" fillId="0" borderId="0" applyNumberFormat="0" applyFill="0" applyBorder="0" applyAlignment="0" applyProtection="0"/>
  </cellStyleXfs>
  <cellXfs count="379">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protection locked="0"/>
    </xf>
    <xf numFmtId="0" fontId="13" fillId="2" borderId="0" xfId="0" applyFont="1" applyFill="1" applyAlignment="1" applyProtection="1">
      <alignment horizontal="left" vertical="center"/>
    </xf>
    <xf numFmtId="0" fontId="14" fillId="2" borderId="0" xfId="0" applyFont="1" applyFill="1" applyAlignment="1" applyProtection="1">
      <alignment vertical="center"/>
    </xf>
    <xf numFmtId="0" fontId="15" fillId="2" borderId="0" xfId="0" applyFont="1" applyFill="1" applyAlignment="1" applyProtection="1">
      <alignment horizontal="left" vertical="center"/>
    </xf>
    <xf numFmtId="0" fontId="16" fillId="2" borderId="0" xfId="1" applyFont="1" applyFill="1" applyAlignment="1" applyProtection="1">
      <alignment vertical="center"/>
    </xf>
    <xf numFmtId="0" fontId="48" fillId="2" borderId="0" xfId="1" applyFill="1"/>
    <xf numFmtId="0" fontId="0" fillId="2" borderId="0" xfId="0" applyFill="1"/>
    <xf numFmtId="0" fontId="13" fillId="2" borderId="0" xfId="0" applyFont="1" applyFill="1" applyAlignment="1">
      <alignment horizontal="lef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7" fillId="0" borderId="0" xfId="0" applyFont="1" applyBorder="1" applyAlignment="1" applyProtection="1">
      <alignment horizontal="left" vertical="center"/>
    </xf>
    <xf numFmtId="0" fontId="0" fillId="0" borderId="6" xfId="0" applyBorder="1" applyProtection="1"/>
    <xf numFmtId="0" fontId="18" fillId="0" borderId="0" xfId="0" applyFont="1" applyAlignment="1">
      <alignment horizontal="left" vertical="center"/>
    </xf>
    <xf numFmtId="0" fontId="19" fillId="0" borderId="0" xfId="0" applyFont="1" applyAlignment="1">
      <alignment horizontal="left" vertical="center"/>
    </xf>
    <xf numFmtId="0" fontId="20"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21" fillId="0" borderId="0" xfId="0" applyFont="1" applyAlignment="1">
      <alignment horizontal="left" vertical="top" wrapText="1"/>
    </xf>
    <xf numFmtId="0" fontId="3" fillId="0" borderId="0" xfId="0" applyFont="1" applyBorder="1" applyAlignment="1" applyProtection="1">
      <alignment horizontal="left" vertical="top"/>
    </xf>
    <xf numFmtId="0" fontId="3" fillId="0" borderId="0" xfId="0" applyFont="1" applyBorder="1" applyAlignment="1" applyProtection="1">
      <alignment horizontal="left" vertical="top" wrapText="1"/>
    </xf>
    <xf numFmtId="0" fontId="21" fillId="0" borderId="0" xfId="0" applyFont="1" applyAlignment="1">
      <alignment horizontal="left" vertical="center"/>
    </xf>
    <xf numFmtId="0" fontId="20"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2" fillId="0" borderId="8" xfId="0" applyFont="1" applyBorder="1" applyAlignment="1" applyProtection="1">
      <alignment horizontal="left" vertical="center"/>
    </xf>
    <xf numFmtId="0" fontId="0" fillId="0" borderId="8" xfId="0" applyFont="1" applyBorder="1" applyAlignment="1" applyProtection="1">
      <alignment vertical="center"/>
    </xf>
    <xf numFmtId="4" fontId="22" fillId="0" borderId="8"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164" fontId="1" fillId="0" borderId="0" xfId="0" applyNumberFormat="1" applyFont="1" applyBorder="1" applyAlignment="1" applyProtection="1">
      <alignment horizontal="center" vertical="center"/>
    </xf>
    <xf numFmtId="4" fontId="21" fillId="0" borderId="0" xfId="0" applyNumberFormat="1" applyFont="1" applyBorder="1" applyAlignment="1" applyProtection="1">
      <alignmen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3" fillId="4" borderId="10" xfId="0" applyFont="1" applyFill="1" applyBorder="1" applyAlignment="1" applyProtection="1">
      <alignment horizontal="lef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7"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20"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5" xfId="0" applyFont="1" applyBorder="1" applyAlignment="1">
      <alignment vertical="center"/>
    </xf>
    <xf numFmtId="0" fontId="23" fillId="0" borderId="0" xfId="0" applyFont="1" applyAlignment="1" applyProtection="1">
      <alignment vertical="center"/>
    </xf>
    <xf numFmtId="165" fontId="2" fillId="0" borderId="0" xfId="0" applyNumberFormat="1" applyFont="1" applyAlignment="1" applyProtection="1">
      <alignment horizontal="left" vertical="center"/>
    </xf>
    <xf numFmtId="0" fontId="24" fillId="0" borderId="15" xfId="0" applyFont="1" applyBorder="1" applyAlignment="1">
      <alignment horizontal="center" vertical="center"/>
    </xf>
    <xf numFmtId="0" fontId="24" fillId="0" borderId="16" xfId="0" applyFont="1" applyBorder="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9" xfId="0" applyFont="1" applyBorder="1" applyAlignment="1">
      <alignment vertical="center"/>
    </xf>
    <xf numFmtId="0" fontId="1" fillId="0" borderId="18" xfId="0" applyFont="1" applyBorder="1" applyAlignment="1" applyProtection="1">
      <alignment horizontal="left" vertical="center"/>
    </xf>
    <xf numFmtId="0" fontId="0" fillId="0" borderId="19" xfId="0" applyFont="1" applyBorder="1" applyAlignment="1" applyProtection="1">
      <alignmen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0" fontId="2" fillId="5" borderId="11" xfId="0" applyFont="1" applyFill="1" applyBorder="1" applyAlignment="1" applyProtection="1">
      <alignment horizontal="center" vertical="center"/>
    </xf>
    <xf numFmtId="0" fontId="20" fillId="0" borderId="20" xfId="0" applyFont="1" applyBorder="1" applyAlignment="1" applyProtection="1">
      <alignment horizontal="center" vertical="center" wrapText="1"/>
    </xf>
    <xf numFmtId="0" fontId="20" fillId="0" borderId="21" xfId="0" applyFont="1" applyBorder="1" applyAlignment="1" applyProtection="1">
      <alignment horizontal="center" vertical="center" wrapText="1"/>
    </xf>
    <xf numFmtId="0" fontId="20"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3" fillId="0" borderId="0" xfId="0" applyFont="1" applyAlignment="1" applyProtection="1">
      <alignment horizontal="center" vertical="center"/>
    </xf>
    <xf numFmtId="4" fontId="24" fillId="0" borderId="18" xfId="0" applyNumberFormat="1" applyFont="1" applyBorder="1" applyAlignment="1" applyProtection="1">
      <alignment vertical="center"/>
    </xf>
    <xf numFmtId="4" fontId="24" fillId="0" borderId="0" xfId="0" applyNumberFormat="1" applyFont="1" applyBorder="1" applyAlignment="1" applyProtection="1">
      <alignment vertical="center"/>
    </xf>
    <xf numFmtId="166" fontId="24" fillId="0" borderId="0" xfId="0" applyNumberFormat="1" applyFont="1" applyBorder="1" applyAlignment="1" applyProtection="1">
      <alignment vertical="center"/>
    </xf>
    <xf numFmtId="4" fontId="24" fillId="0" borderId="19" xfId="0" applyNumberFormat="1" applyFont="1" applyBorder="1" applyAlignment="1" applyProtection="1">
      <alignment vertical="center"/>
    </xf>
    <xf numFmtId="0" fontId="3"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4" fillId="0" borderId="5" xfId="0" applyFont="1" applyBorder="1" applyAlignment="1" applyProtection="1">
      <alignment vertical="center"/>
    </xf>
    <xf numFmtId="0" fontId="28" fillId="0" borderId="0" xfId="0" applyFont="1" applyAlignment="1" applyProtection="1">
      <alignment vertical="center"/>
    </xf>
    <xf numFmtId="0" fontId="28" fillId="0" borderId="0" xfId="0" applyFont="1" applyAlignment="1" applyProtection="1">
      <alignment horizontal="left" vertical="center" wrapText="1"/>
    </xf>
    <xf numFmtId="0" fontId="29" fillId="0" borderId="0" xfId="0" applyFont="1" applyAlignment="1" applyProtection="1">
      <alignment vertical="center"/>
    </xf>
    <xf numFmtId="4" fontId="29" fillId="0" borderId="0" xfId="0" applyNumberFormat="1" applyFont="1" applyAlignment="1" applyProtection="1">
      <alignment vertical="center"/>
    </xf>
    <xf numFmtId="0" fontId="30" fillId="0" borderId="0" xfId="0" applyFont="1" applyAlignment="1" applyProtection="1">
      <alignment horizontal="center" vertical="center"/>
    </xf>
    <xf numFmtId="0" fontId="4" fillId="0" borderId="5" xfId="0" applyFont="1" applyBorder="1" applyAlignment="1">
      <alignment vertical="center"/>
    </xf>
    <xf numFmtId="4" fontId="31" fillId="0" borderId="18" xfId="0" applyNumberFormat="1" applyFont="1" applyBorder="1" applyAlignment="1" applyProtection="1">
      <alignment vertical="center"/>
    </xf>
    <xf numFmtId="4" fontId="31" fillId="0" borderId="0" xfId="0" applyNumberFormat="1" applyFont="1" applyBorder="1" applyAlignment="1" applyProtection="1">
      <alignment vertical="center"/>
    </xf>
    <xf numFmtId="166" fontId="31" fillId="0" borderId="0" xfId="0" applyNumberFormat="1" applyFont="1" applyBorder="1" applyAlignment="1" applyProtection="1">
      <alignment vertical="center"/>
    </xf>
    <xf numFmtId="4" fontId="31" fillId="0" borderId="19" xfId="0" applyNumberFormat="1" applyFont="1" applyBorder="1" applyAlignment="1" applyProtection="1">
      <alignment vertical="center"/>
    </xf>
    <xf numFmtId="0" fontId="4" fillId="0" borderId="0" xfId="0" applyFont="1" applyAlignment="1">
      <alignment horizontal="left" vertical="center"/>
    </xf>
    <xf numFmtId="4" fontId="31" fillId="0" borderId="23" xfId="0" applyNumberFormat="1" applyFont="1" applyBorder="1" applyAlignment="1" applyProtection="1">
      <alignment vertical="center"/>
    </xf>
    <xf numFmtId="4" fontId="31" fillId="0" borderId="24" xfId="0" applyNumberFormat="1" applyFont="1" applyBorder="1" applyAlignment="1" applyProtection="1">
      <alignment vertical="center"/>
    </xf>
    <xf numFmtId="166" fontId="31" fillId="0" borderId="24" xfId="0" applyNumberFormat="1" applyFont="1" applyBorder="1" applyAlignment="1" applyProtection="1">
      <alignment vertical="center"/>
    </xf>
    <xf numFmtId="4" fontId="31" fillId="0" borderId="25" xfId="0" applyNumberFormat="1" applyFont="1" applyBorder="1" applyAlignment="1" applyProtection="1">
      <alignment vertical="center"/>
    </xf>
    <xf numFmtId="0" fontId="0" fillId="0" borderId="0" xfId="0" applyProtection="1">
      <protection locked="0"/>
    </xf>
    <xf numFmtId="0" fontId="14" fillId="2" borderId="0" xfId="0" applyFont="1" applyFill="1" applyAlignment="1">
      <alignment vertical="center"/>
    </xf>
    <xf numFmtId="0" fontId="15" fillId="2" borderId="0" xfId="0" applyFont="1" applyFill="1" applyAlignment="1">
      <alignment horizontal="left" vertical="center"/>
    </xf>
    <xf numFmtId="0" fontId="32" fillId="2" borderId="0" xfId="1" applyFont="1" applyFill="1" applyAlignment="1">
      <alignment vertical="center"/>
    </xf>
    <xf numFmtId="0" fontId="14" fillId="2" borderId="0" xfId="0" applyFont="1" applyFill="1" applyAlignment="1" applyProtection="1">
      <alignment vertical="center"/>
      <protection locked="0"/>
    </xf>
    <xf numFmtId="0" fontId="33" fillId="0" borderId="0" xfId="0" applyFont="1" applyAlignment="1">
      <alignment horizontal="left" vertical="center"/>
    </xf>
    <xf numFmtId="0" fontId="0" fillId="0" borderId="3" xfId="0" applyBorder="1" applyProtection="1">
      <protection locked="0"/>
    </xf>
    <xf numFmtId="0" fontId="0" fillId="0" borderId="0" xfId="0" applyBorder="1" applyProtection="1">
      <protection locked="0"/>
    </xf>
    <xf numFmtId="0" fontId="20" fillId="0" borderId="0" xfId="0" applyFont="1" applyBorder="1" applyAlignment="1" applyProtection="1">
      <alignment horizontal="left" vertical="center" wrapText="1"/>
    </xf>
    <xf numFmtId="0" fontId="0" fillId="0" borderId="0" xfId="0" applyFont="1" applyBorder="1" applyAlignment="1" applyProtection="1">
      <alignment vertical="center"/>
      <protection locked="0"/>
    </xf>
    <xf numFmtId="0" fontId="3" fillId="0" borderId="0" xfId="0" applyFont="1" applyBorder="1" applyAlignment="1" applyProtection="1">
      <alignment horizontal="left" vertical="center" wrapText="1"/>
    </xf>
    <xf numFmtId="0" fontId="20"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2" fillId="0" borderId="0" xfId="0" applyFont="1" applyBorder="1" applyAlignment="1" applyProtection="1">
      <alignment horizontal="left" vertical="center"/>
    </xf>
    <xf numFmtId="4" fontId="25"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0" fillId="0" borderId="0" xfId="0" applyFont="1" applyBorder="1" applyAlignment="1" applyProtection="1">
      <alignment horizontal="lef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34"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20" fillId="0" borderId="0" xfId="0" applyFont="1" applyAlignment="1" applyProtection="1">
      <alignment horizontal="left" vertical="center" wrapText="1"/>
    </xf>
    <xf numFmtId="0" fontId="2" fillId="0" borderId="0" xfId="0" applyFont="1" applyAlignment="1" applyProtection="1">
      <alignment horizontal="left" vertical="center"/>
    </xf>
    <xf numFmtId="0" fontId="20"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5" fillId="0" borderId="0" xfId="0" applyNumberFormat="1" applyFont="1" applyAlignment="1" applyProtection="1"/>
    <xf numFmtId="166" fontId="35" fillId="0" borderId="16" xfId="0" applyNumberFormat="1" applyFont="1" applyBorder="1" applyAlignment="1" applyProtection="1"/>
    <xf numFmtId="166" fontId="35" fillId="0" borderId="17" xfId="0" applyNumberFormat="1" applyFont="1" applyBorder="1" applyAlignment="1" applyProtection="1"/>
    <xf numFmtId="4" fontId="36"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7" fillId="0" borderId="0" xfId="0" applyFont="1" applyAlignment="1" applyProtection="1">
      <alignment horizontal="left" vertical="center"/>
    </xf>
    <xf numFmtId="0" fontId="38" fillId="0" borderId="0" xfId="0" applyFont="1" applyAlignment="1" applyProtection="1">
      <alignment horizontal="left" vertical="center" wrapText="1"/>
    </xf>
    <xf numFmtId="0" fontId="0" fillId="0" borderId="18" xfId="0" applyFont="1" applyBorder="1" applyAlignment="1" applyProtection="1">
      <alignment vertical="center"/>
    </xf>
    <xf numFmtId="0" fontId="39" fillId="0" borderId="0" xfId="0" applyFont="1" applyAlignment="1" applyProtection="1">
      <alignment vertical="center" wrapText="1"/>
    </xf>
    <xf numFmtId="0" fontId="8" fillId="0" borderId="5"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11" fillId="0" borderId="5"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5" xfId="0" applyFont="1" applyBorder="1" applyAlignment="1">
      <alignment vertical="center"/>
    </xf>
    <xf numFmtId="0" fontId="11" fillId="0" borderId="18" xfId="0" applyFont="1" applyBorder="1" applyAlignment="1" applyProtection="1">
      <alignment vertical="center"/>
    </xf>
    <xf numFmtId="0" fontId="11" fillId="0" borderId="0" xfId="0" applyFont="1" applyBorder="1" applyAlignment="1" applyProtection="1">
      <alignment vertical="center"/>
    </xf>
    <xf numFmtId="0" fontId="11" fillId="0" borderId="19" xfId="0" applyFont="1" applyBorder="1" applyAlignment="1" applyProtection="1">
      <alignment vertical="center"/>
    </xf>
    <xf numFmtId="0" fontId="11" fillId="0" borderId="0" xfId="0" applyFont="1" applyAlignment="1">
      <alignment horizontal="left" vertical="center"/>
    </xf>
    <xf numFmtId="0" fontId="40" fillId="0" borderId="28" xfId="0" applyFont="1" applyBorder="1" applyAlignment="1" applyProtection="1">
      <alignment horizontal="center" vertical="center"/>
    </xf>
    <xf numFmtId="49" fontId="40" fillId="0" borderId="28" xfId="0" applyNumberFormat="1" applyFont="1" applyBorder="1" applyAlignment="1" applyProtection="1">
      <alignment horizontal="left" vertical="center" wrapText="1"/>
    </xf>
    <xf numFmtId="0" fontId="40" fillId="0" borderId="28" xfId="0" applyFont="1" applyBorder="1" applyAlignment="1" applyProtection="1">
      <alignment horizontal="left" vertical="center" wrapText="1"/>
    </xf>
    <xf numFmtId="0" fontId="40" fillId="0" borderId="28" xfId="0" applyFont="1" applyBorder="1" applyAlignment="1" applyProtection="1">
      <alignment horizontal="center" vertical="center" wrapText="1"/>
    </xf>
    <xf numFmtId="167" fontId="40" fillId="0" borderId="28" xfId="0" applyNumberFormat="1" applyFont="1" applyBorder="1" applyAlignment="1" applyProtection="1">
      <alignment vertical="center"/>
    </xf>
    <xf numFmtId="4" fontId="40" fillId="3" borderId="28" xfId="0" applyNumberFormat="1" applyFont="1" applyFill="1" applyBorder="1" applyAlignment="1" applyProtection="1">
      <alignment vertical="center"/>
      <protection locked="0"/>
    </xf>
    <xf numFmtId="4" fontId="40" fillId="0" borderId="28" xfId="0" applyNumberFormat="1" applyFont="1" applyBorder="1" applyAlignment="1" applyProtection="1">
      <alignment vertical="center"/>
    </xf>
    <xf numFmtId="0" fontId="40" fillId="0" borderId="5" xfId="0" applyFont="1" applyBorder="1" applyAlignment="1">
      <alignment vertical="center"/>
    </xf>
    <xf numFmtId="0" fontId="40" fillId="3" borderId="28" xfId="0" applyFont="1" applyFill="1" applyBorder="1" applyAlignment="1" applyProtection="1">
      <alignment horizontal="left" vertical="center"/>
      <protection locked="0"/>
    </xf>
    <xf numFmtId="0" fontId="40" fillId="0" borderId="0" xfId="0" applyFont="1" applyBorder="1" applyAlignment="1" applyProtection="1">
      <alignment horizontal="center" vertical="center"/>
    </xf>
    <xf numFmtId="0" fontId="0" fillId="0" borderId="23" xfId="0" applyFont="1" applyBorder="1" applyAlignment="1" applyProtection="1">
      <alignment vertical="center"/>
    </xf>
    <xf numFmtId="0" fontId="0" fillId="0" borderId="24" xfId="0" applyFont="1" applyBorder="1" applyAlignment="1" applyProtection="1">
      <alignment vertical="center"/>
    </xf>
    <xf numFmtId="0" fontId="0" fillId="0" borderId="25" xfId="0" applyFont="1" applyBorder="1" applyAlignment="1" applyProtection="1">
      <alignment vertical="center"/>
    </xf>
    <xf numFmtId="0" fontId="1" fillId="0" borderId="24" xfId="0" applyFont="1" applyBorder="1" applyAlignment="1" applyProtection="1">
      <alignment horizontal="center"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0" fillId="0" borderId="0" xfId="0" applyAlignment="1">
      <alignment vertical="top"/>
      <protection locked="0"/>
    </xf>
    <xf numFmtId="0" fontId="41" fillId="0" borderId="29" xfId="0" applyFont="1" applyBorder="1" applyAlignment="1">
      <alignment vertical="center" wrapText="1"/>
      <protection locked="0"/>
    </xf>
    <xf numFmtId="0" fontId="41" fillId="0" borderId="30" xfId="0" applyFont="1" applyBorder="1" applyAlignment="1">
      <alignment vertical="center" wrapText="1"/>
      <protection locked="0"/>
    </xf>
    <xf numFmtId="0" fontId="41" fillId="0" borderId="31" xfId="0" applyFont="1" applyBorder="1" applyAlignment="1">
      <alignment vertical="center" wrapText="1"/>
      <protection locked="0"/>
    </xf>
    <xf numFmtId="0" fontId="41" fillId="0" borderId="32" xfId="0" applyFont="1" applyBorder="1" applyAlignment="1">
      <alignment horizontal="center" vertical="center" wrapText="1"/>
      <protection locked="0"/>
    </xf>
    <xf numFmtId="0" fontId="42" fillId="0" borderId="1" xfId="0" applyFont="1" applyBorder="1" applyAlignment="1">
      <alignment horizontal="center" vertical="center" wrapText="1"/>
      <protection locked="0"/>
    </xf>
    <xf numFmtId="0" fontId="41" fillId="0" borderId="33" xfId="0" applyFont="1" applyBorder="1" applyAlignment="1">
      <alignment horizontal="center" vertical="center" wrapText="1"/>
      <protection locked="0"/>
    </xf>
    <xf numFmtId="0" fontId="41" fillId="0" borderId="32" xfId="0" applyFont="1" applyBorder="1" applyAlignment="1">
      <alignment vertical="center" wrapText="1"/>
      <protection locked="0"/>
    </xf>
    <xf numFmtId="0" fontId="43" fillId="0" borderId="34" xfId="0" applyFont="1" applyBorder="1" applyAlignment="1">
      <alignment horizontal="left" wrapText="1"/>
      <protection locked="0"/>
    </xf>
    <xf numFmtId="0" fontId="41" fillId="0" borderId="33" xfId="0" applyFont="1" applyBorder="1" applyAlignment="1">
      <alignment vertical="center" wrapText="1"/>
      <protection locked="0"/>
    </xf>
    <xf numFmtId="0" fontId="43" fillId="0" borderId="1" xfId="0" applyFont="1" applyBorder="1" applyAlignment="1">
      <alignment horizontal="left" vertical="center" wrapText="1"/>
      <protection locked="0"/>
    </xf>
    <xf numFmtId="0" fontId="44" fillId="0" borderId="1" xfId="0" applyFont="1" applyBorder="1" applyAlignment="1">
      <alignment horizontal="left" vertical="center" wrapText="1"/>
      <protection locked="0"/>
    </xf>
    <xf numFmtId="0" fontId="44" fillId="0" borderId="32" xfId="0" applyFont="1" applyBorder="1" applyAlignment="1">
      <alignment vertical="center" wrapText="1"/>
      <protection locked="0"/>
    </xf>
    <xf numFmtId="0" fontId="44" fillId="0" borderId="1" xfId="0" applyFont="1" applyBorder="1" applyAlignment="1">
      <alignment vertical="center" wrapText="1"/>
      <protection locked="0"/>
    </xf>
    <xf numFmtId="0" fontId="44" fillId="0" borderId="1" xfId="0" applyFont="1" applyBorder="1" applyAlignment="1">
      <alignment vertical="center"/>
      <protection locked="0"/>
    </xf>
    <xf numFmtId="0" fontId="44" fillId="0" borderId="1" xfId="0" applyFont="1" applyBorder="1" applyAlignment="1">
      <alignment horizontal="left" vertical="center"/>
      <protection locked="0"/>
    </xf>
    <xf numFmtId="49" fontId="44" fillId="0" borderId="1" xfId="0" applyNumberFormat="1" applyFont="1" applyBorder="1" applyAlignment="1">
      <alignment horizontal="left" vertical="center" wrapText="1"/>
      <protection locked="0"/>
    </xf>
    <xf numFmtId="49" fontId="44" fillId="0" borderId="1" xfId="0" applyNumberFormat="1" applyFont="1" applyBorder="1" applyAlignment="1">
      <alignment vertical="center" wrapText="1"/>
      <protection locked="0"/>
    </xf>
    <xf numFmtId="0" fontId="41" fillId="0" borderId="35" xfId="0" applyFont="1" applyBorder="1" applyAlignment="1">
      <alignment vertical="center" wrapText="1"/>
      <protection locked="0"/>
    </xf>
    <xf numFmtId="0" fontId="45" fillId="0" borderId="34" xfId="0" applyFont="1" applyBorder="1" applyAlignment="1">
      <alignment vertical="center" wrapText="1"/>
      <protection locked="0"/>
    </xf>
    <xf numFmtId="0" fontId="41" fillId="0" borderId="36" xfId="0" applyFont="1" applyBorder="1" applyAlignment="1">
      <alignment vertical="center" wrapText="1"/>
      <protection locked="0"/>
    </xf>
    <xf numFmtId="0" fontId="41" fillId="0" borderId="1" xfId="0" applyFont="1" applyBorder="1" applyAlignment="1">
      <alignment vertical="top"/>
      <protection locked="0"/>
    </xf>
    <xf numFmtId="0" fontId="41" fillId="0" borderId="0" xfId="0" applyFont="1" applyAlignment="1">
      <alignment vertical="top"/>
      <protection locked="0"/>
    </xf>
    <xf numFmtId="0" fontId="41" fillId="0" borderId="29" xfId="0" applyFont="1" applyBorder="1" applyAlignment="1">
      <alignment horizontal="left" vertical="center"/>
      <protection locked="0"/>
    </xf>
    <xf numFmtId="0" fontId="41" fillId="0" borderId="30" xfId="0" applyFont="1" applyBorder="1" applyAlignment="1">
      <alignment horizontal="left" vertical="center"/>
      <protection locked="0"/>
    </xf>
    <xf numFmtId="0" fontId="41" fillId="0" borderId="31" xfId="0" applyFont="1" applyBorder="1" applyAlignment="1">
      <alignment horizontal="left" vertical="center"/>
      <protection locked="0"/>
    </xf>
    <xf numFmtId="0" fontId="41" fillId="0" borderId="32" xfId="0" applyFont="1" applyBorder="1" applyAlignment="1">
      <alignment horizontal="left" vertical="center"/>
      <protection locked="0"/>
    </xf>
    <xf numFmtId="0" fontId="42" fillId="0" borderId="1" xfId="0" applyFont="1" applyBorder="1" applyAlignment="1">
      <alignment horizontal="center" vertical="center"/>
      <protection locked="0"/>
    </xf>
    <xf numFmtId="0" fontId="41" fillId="0" borderId="33" xfId="0" applyFont="1" applyBorder="1" applyAlignment="1">
      <alignment horizontal="left" vertical="center"/>
      <protection locked="0"/>
    </xf>
    <xf numFmtId="0" fontId="43" fillId="0" borderId="1" xfId="0" applyFont="1" applyBorder="1" applyAlignment="1">
      <alignment horizontal="left" vertical="center"/>
      <protection locked="0"/>
    </xf>
    <xf numFmtId="0" fontId="46" fillId="0" borderId="0" xfId="0" applyFont="1" applyAlignment="1">
      <alignment horizontal="left" vertical="center"/>
      <protection locked="0"/>
    </xf>
    <xf numFmtId="0" fontId="43" fillId="0" borderId="34" xfId="0" applyFont="1" applyBorder="1" applyAlignment="1">
      <alignment horizontal="left" vertical="center"/>
      <protection locked="0"/>
    </xf>
    <xf numFmtId="0" fontId="43" fillId="0" borderId="34" xfId="0" applyFont="1" applyBorder="1" applyAlignment="1">
      <alignment horizontal="center" vertical="center"/>
      <protection locked="0"/>
    </xf>
    <xf numFmtId="0" fontId="46" fillId="0" borderId="34" xfId="0" applyFont="1" applyBorder="1" applyAlignment="1">
      <alignment horizontal="left" vertical="center"/>
      <protection locked="0"/>
    </xf>
    <xf numFmtId="0" fontId="47" fillId="0" borderId="1" xfId="0" applyFont="1" applyBorder="1" applyAlignment="1">
      <alignment horizontal="left" vertical="center"/>
      <protection locked="0"/>
    </xf>
    <xf numFmtId="0" fontId="44" fillId="0" borderId="0" xfId="0" applyFont="1" applyAlignment="1">
      <alignment horizontal="left" vertical="center"/>
      <protection locked="0"/>
    </xf>
    <xf numFmtId="0" fontId="44" fillId="0" borderId="1" xfId="0" applyFont="1" applyBorder="1" applyAlignment="1">
      <alignment horizontal="center" vertical="center"/>
      <protection locked="0"/>
    </xf>
    <xf numFmtId="0" fontId="44" fillId="0" borderId="32" xfId="0" applyFont="1" applyBorder="1" applyAlignment="1">
      <alignment horizontal="left" vertical="center"/>
      <protection locked="0"/>
    </xf>
    <xf numFmtId="0" fontId="44" fillId="0" borderId="1" xfId="0" applyFont="1" applyFill="1" applyBorder="1" applyAlignment="1">
      <alignment horizontal="left" vertical="center"/>
      <protection locked="0"/>
    </xf>
    <xf numFmtId="0" fontId="44" fillId="0" borderId="1" xfId="0" applyFont="1" applyFill="1" applyBorder="1" applyAlignment="1">
      <alignment horizontal="center" vertical="center"/>
      <protection locked="0"/>
    </xf>
    <xf numFmtId="0" fontId="41" fillId="0" borderId="35" xfId="0" applyFont="1" applyBorder="1" applyAlignment="1">
      <alignment horizontal="left" vertical="center"/>
      <protection locked="0"/>
    </xf>
    <xf numFmtId="0" fontId="45" fillId="0" borderId="34" xfId="0" applyFont="1" applyBorder="1" applyAlignment="1">
      <alignment horizontal="left" vertical="center"/>
      <protection locked="0"/>
    </xf>
    <xf numFmtId="0" fontId="41" fillId="0" borderId="36" xfId="0" applyFont="1" applyBorder="1" applyAlignment="1">
      <alignment horizontal="left" vertical="center"/>
      <protection locked="0"/>
    </xf>
    <xf numFmtId="0" fontId="41" fillId="0" borderId="1" xfId="0" applyFont="1" applyBorder="1" applyAlignment="1">
      <alignment horizontal="left" vertical="center"/>
      <protection locked="0"/>
    </xf>
    <xf numFmtId="0" fontId="45" fillId="0" borderId="1" xfId="0" applyFont="1" applyBorder="1" applyAlignment="1">
      <alignment horizontal="left" vertical="center"/>
      <protection locked="0"/>
    </xf>
    <xf numFmtId="0" fontId="46" fillId="0" borderId="1" xfId="0" applyFont="1" applyBorder="1" applyAlignment="1">
      <alignment horizontal="left" vertical="center"/>
      <protection locked="0"/>
    </xf>
    <xf numFmtId="0" fontId="44" fillId="0" borderId="34" xfId="0" applyFont="1" applyBorder="1" applyAlignment="1">
      <alignment horizontal="left" vertical="center"/>
      <protection locked="0"/>
    </xf>
    <xf numFmtId="0" fontId="41" fillId="0" borderId="1" xfId="0" applyFont="1" applyBorder="1" applyAlignment="1">
      <alignment horizontal="left" vertical="center" wrapText="1"/>
      <protection locked="0"/>
    </xf>
    <xf numFmtId="0" fontId="44" fillId="0" borderId="1" xfId="0" applyFont="1" applyBorder="1" applyAlignment="1">
      <alignment horizontal="center" vertical="center" wrapText="1"/>
      <protection locked="0"/>
    </xf>
    <xf numFmtId="0" fontId="41" fillId="0" borderId="29" xfId="0" applyFont="1" applyBorder="1" applyAlignment="1">
      <alignment horizontal="left" vertical="center" wrapText="1"/>
      <protection locked="0"/>
    </xf>
    <xf numFmtId="0" fontId="41" fillId="0" borderId="30" xfId="0" applyFont="1" applyBorder="1" applyAlignment="1">
      <alignment horizontal="left" vertical="center" wrapText="1"/>
      <protection locked="0"/>
    </xf>
    <xf numFmtId="0" fontId="41" fillId="0" borderId="31" xfId="0" applyFont="1" applyBorder="1" applyAlignment="1">
      <alignment horizontal="left" vertical="center" wrapText="1"/>
      <protection locked="0"/>
    </xf>
    <xf numFmtId="0" fontId="41" fillId="0" borderId="32" xfId="0" applyFont="1" applyBorder="1" applyAlignment="1">
      <alignment horizontal="left" vertical="center" wrapText="1"/>
      <protection locked="0"/>
    </xf>
    <xf numFmtId="0" fontId="41" fillId="0" borderId="33" xfId="0" applyFont="1" applyBorder="1" applyAlignment="1">
      <alignment horizontal="left" vertical="center" wrapText="1"/>
      <protection locked="0"/>
    </xf>
    <xf numFmtId="0" fontId="46" fillId="0" borderId="32" xfId="0" applyFont="1" applyBorder="1" applyAlignment="1">
      <alignment horizontal="left" vertical="center" wrapText="1"/>
      <protection locked="0"/>
    </xf>
    <xf numFmtId="0" fontId="46" fillId="0" borderId="33" xfId="0" applyFont="1" applyBorder="1" applyAlignment="1">
      <alignment horizontal="left" vertical="center" wrapText="1"/>
      <protection locked="0"/>
    </xf>
    <xf numFmtId="0" fontId="44" fillId="0" borderId="32" xfId="0" applyFont="1" applyBorder="1" applyAlignment="1">
      <alignment horizontal="left" vertical="center" wrapText="1"/>
      <protection locked="0"/>
    </xf>
    <xf numFmtId="0" fontId="44" fillId="0" borderId="33" xfId="0" applyFont="1" applyBorder="1" applyAlignment="1">
      <alignment horizontal="left" vertical="center" wrapText="1"/>
      <protection locked="0"/>
    </xf>
    <xf numFmtId="0" fontId="44" fillId="0" borderId="33" xfId="0" applyFont="1" applyBorder="1" applyAlignment="1">
      <alignment horizontal="left" vertical="center"/>
      <protection locked="0"/>
    </xf>
    <xf numFmtId="0" fontId="44" fillId="0" borderId="35" xfId="0" applyFont="1" applyBorder="1" applyAlignment="1">
      <alignment horizontal="left" vertical="center" wrapText="1"/>
      <protection locked="0"/>
    </xf>
    <xf numFmtId="0" fontId="44" fillId="0" borderId="34" xfId="0" applyFont="1" applyBorder="1" applyAlignment="1">
      <alignment horizontal="left" vertical="center" wrapText="1"/>
      <protection locked="0"/>
    </xf>
    <xf numFmtId="0" fontId="44" fillId="0" borderId="36" xfId="0" applyFont="1" applyBorder="1" applyAlignment="1">
      <alignment horizontal="left" vertical="center" wrapText="1"/>
      <protection locked="0"/>
    </xf>
    <xf numFmtId="0" fontId="44" fillId="0" borderId="1" xfId="0" applyFont="1" applyBorder="1" applyAlignment="1">
      <alignment horizontal="left" vertical="top"/>
      <protection locked="0"/>
    </xf>
    <xf numFmtId="0" fontId="44" fillId="0" borderId="1" xfId="0" applyFont="1" applyBorder="1" applyAlignment="1">
      <alignment horizontal="center" vertical="top"/>
      <protection locked="0"/>
    </xf>
    <xf numFmtId="0" fontId="44" fillId="0" borderId="35" xfId="0" applyFont="1" applyBorder="1" applyAlignment="1">
      <alignment horizontal="left" vertical="center"/>
      <protection locked="0"/>
    </xf>
    <xf numFmtId="0" fontId="44" fillId="0" borderId="36" xfId="0" applyFont="1" applyBorder="1" applyAlignment="1">
      <alignment horizontal="left" vertical="center"/>
      <protection locked="0"/>
    </xf>
    <xf numFmtId="0" fontId="46" fillId="0" borderId="0" xfId="0" applyFont="1" applyAlignment="1">
      <alignment vertical="center"/>
      <protection locked="0"/>
    </xf>
    <xf numFmtId="0" fontId="43" fillId="0" borderId="1" xfId="0" applyFont="1" applyBorder="1" applyAlignment="1">
      <alignment vertical="center"/>
      <protection locked="0"/>
    </xf>
    <xf numFmtId="0" fontId="46" fillId="0" borderId="34" xfId="0" applyFont="1" applyBorder="1" applyAlignment="1">
      <alignment vertical="center"/>
      <protection locked="0"/>
    </xf>
    <xf numFmtId="0" fontId="43" fillId="0" borderId="34" xfId="0" applyFont="1" applyBorder="1" applyAlignment="1">
      <alignment vertical="center"/>
      <protection locked="0"/>
    </xf>
    <xf numFmtId="0" fontId="0" fillId="0" borderId="1" xfId="0" applyBorder="1" applyAlignment="1">
      <alignment vertical="top"/>
      <protection locked="0"/>
    </xf>
    <xf numFmtId="49" fontId="44" fillId="0" borderId="1" xfId="0" applyNumberFormat="1" applyFont="1" applyBorder="1" applyAlignment="1">
      <alignment horizontal="left" vertical="center"/>
      <protection locked="0"/>
    </xf>
    <xf numFmtId="0" fontId="0" fillId="0" borderId="34" xfId="0" applyBorder="1" applyAlignment="1">
      <alignment vertical="top"/>
      <protection locked="0"/>
    </xf>
    <xf numFmtId="0" fontId="43" fillId="0" borderId="34" xfId="0" applyFont="1" applyBorder="1" applyAlignment="1">
      <alignment horizontal="left"/>
      <protection locked="0"/>
    </xf>
    <xf numFmtId="0" fontId="46" fillId="0" borderId="34" xfId="0" applyFont="1" applyBorder="1" applyAlignment="1">
      <protection locked="0"/>
    </xf>
    <xf numFmtId="0" fontId="41" fillId="0" borderId="32" xfId="0" applyFont="1" applyBorder="1" applyAlignment="1">
      <alignment vertical="top"/>
      <protection locked="0"/>
    </xf>
    <xf numFmtId="0" fontId="41" fillId="0" borderId="33" xfId="0" applyFont="1" applyBorder="1" applyAlignment="1">
      <alignment vertical="top"/>
      <protection locked="0"/>
    </xf>
    <xf numFmtId="0" fontId="41" fillId="0" borderId="1" xfId="0" applyFont="1" applyBorder="1" applyAlignment="1">
      <alignment horizontal="center" vertical="center"/>
      <protection locked="0"/>
    </xf>
    <xf numFmtId="0" fontId="41" fillId="0" borderId="1" xfId="0" applyFont="1" applyBorder="1" applyAlignment="1">
      <alignment horizontal="left" vertical="top"/>
      <protection locked="0"/>
    </xf>
    <xf numFmtId="0" fontId="41" fillId="0" borderId="35" xfId="0" applyFont="1" applyBorder="1" applyAlignment="1">
      <alignment vertical="top"/>
      <protection locked="0"/>
    </xf>
    <xf numFmtId="0" fontId="41" fillId="0" borderId="34" xfId="0" applyFont="1" applyBorder="1" applyAlignment="1">
      <alignment vertical="top"/>
      <protection locked="0"/>
    </xf>
    <xf numFmtId="0" fontId="41" fillId="0" borderId="36" xfId="0" applyFont="1" applyBorder="1" applyAlignment="1">
      <alignment vertical="top"/>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styles" Target="styles.xml" /><Relationship Id="rId6" Type="http://schemas.openxmlformats.org/officeDocument/2006/relationships/theme" Target="theme/theme1.xml" /><Relationship Id="rId7" Type="http://schemas.openxmlformats.org/officeDocument/2006/relationships/calcChain" Target="calcChain.xml" /><Relationship Id="rId8"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pane activePane="bottomLeft" state="frozen" topLeftCell="A2" ySplit="1"/>
    </sheetView>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1.67" hidden="1" customWidth="1"/>
    <col min="51" max="51" width="21.67" hidden="1" customWidth="1"/>
    <col min="52" max="52" width="21.67" hidden="1" customWidth="1"/>
    <col min="53" max="53" width="19.17" hidden="1" customWidth="1"/>
    <col min="54" max="54" width="25" hidden="1" customWidth="1"/>
    <col min="55" max="55" width="19.1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ht="21.36" customHeight="1">
      <c r="A1" s="16" t="s">
        <v>0</v>
      </c>
      <c r="B1" s="17"/>
      <c r="C1" s="17"/>
      <c r="D1" s="18" t="s">
        <v>1</v>
      </c>
      <c r="E1" s="17"/>
      <c r="F1" s="17"/>
      <c r="G1" s="17"/>
      <c r="H1" s="17"/>
      <c r="I1" s="17"/>
      <c r="J1" s="17"/>
      <c r="K1" s="19" t="s">
        <v>2</v>
      </c>
      <c r="L1" s="19"/>
      <c r="M1" s="19"/>
      <c r="N1" s="19"/>
      <c r="O1" s="19"/>
      <c r="P1" s="19"/>
      <c r="Q1" s="19"/>
      <c r="R1" s="19"/>
      <c r="S1" s="19"/>
      <c r="T1" s="17"/>
      <c r="U1" s="17"/>
      <c r="V1" s="17"/>
      <c r="W1" s="19" t="s">
        <v>3</v>
      </c>
      <c r="X1" s="19"/>
      <c r="Y1" s="19"/>
      <c r="Z1" s="19"/>
      <c r="AA1" s="19"/>
      <c r="AB1" s="19"/>
      <c r="AC1" s="19"/>
      <c r="AD1" s="19"/>
      <c r="AE1" s="19"/>
      <c r="AF1" s="19"/>
      <c r="AG1" s="19"/>
      <c r="AH1" s="19"/>
      <c r="AI1" s="20"/>
      <c r="AJ1" s="21"/>
      <c r="AK1" s="21"/>
      <c r="AL1" s="21"/>
      <c r="AM1" s="21"/>
      <c r="AN1" s="21"/>
      <c r="AO1" s="21"/>
      <c r="AP1" s="21"/>
      <c r="AQ1" s="21"/>
      <c r="AR1" s="21"/>
      <c r="AS1" s="21"/>
      <c r="AT1" s="21"/>
      <c r="AU1" s="21"/>
      <c r="AV1" s="21"/>
      <c r="AW1" s="21"/>
      <c r="AX1" s="21"/>
      <c r="AY1" s="21"/>
      <c r="AZ1" s="21"/>
      <c r="BA1" s="22" t="s">
        <v>4</v>
      </c>
      <c r="BB1" s="22" t="s">
        <v>5</v>
      </c>
      <c r="BC1" s="21"/>
      <c r="BD1" s="21"/>
      <c r="BE1" s="21"/>
      <c r="BF1" s="21"/>
      <c r="BG1" s="21"/>
      <c r="BH1" s="21"/>
      <c r="BI1" s="21"/>
      <c r="BJ1" s="21"/>
      <c r="BK1" s="21"/>
      <c r="BL1" s="21"/>
      <c r="BM1" s="21"/>
      <c r="BN1" s="21"/>
      <c r="BO1" s="21"/>
      <c r="BP1" s="21"/>
      <c r="BQ1" s="21"/>
      <c r="BR1" s="21"/>
      <c r="BT1" s="23" t="s">
        <v>6</v>
      </c>
      <c r="BU1" s="23" t="s">
        <v>6</v>
      </c>
      <c r="BV1" s="23" t="s">
        <v>7</v>
      </c>
    </row>
    <row r="2" ht="36.96" customHeight="1">
      <c r="AR2"/>
      <c r="BS2" s="24" t="s">
        <v>8</v>
      </c>
      <c r="BT2" s="24" t="s">
        <v>9</v>
      </c>
    </row>
    <row r="3" ht="6.96" customHeight="1">
      <c r="B3" s="25"/>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c r="AK3" s="26"/>
      <c r="AL3" s="26"/>
      <c r="AM3" s="26"/>
      <c r="AN3" s="26"/>
      <c r="AO3" s="26"/>
      <c r="AP3" s="26"/>
      <c r="AQ3" s="27"/>
      <c r="BS3" s="24" t="s">
        <v>8</v>
      </c>
      <c r="BT3" s="24" t="s">
        <v>10</v>
      </c>
    </row>
    <row r="4" ht="36.96" customHeight="1">
      <c r="B4" s="28"/>
      <c r="C4" s="29"/>
      <c r="D4" s="30" t="s">
        <v>11</v>
      </c>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31"/>
      <c r="AS4" s="32" t="s">
        <v>12</v>
      </c>
      <c r="BE4" s="33" t="s">
        <v>13</v>
      </c>
      <c r="BS4" s="24" t="s">
        <v>14</v>
      </c>
    </row>
    <row r="5" ht="14.4" customHeight="1">
      <c r="B5" s="28"/>
      <c r="C5" s="29"/>
      <c r="D5" s="34" t="s">
        <v>15</v>
      </c>
      <c r="E5" s="29"/>
      <c r="F5" s="29"/>
      <c r="G5" s="29"/>
      <c r="H5" s="29"/>
      <c r="I5" s="29"/>
      <c r="J5" s="29"/>
      <c r="K5" s="35" t="s">
        <v>16</v>
      </c>
      <c r="L5" s="29"/>
      <c r="M5" s="29"/>
      <c r="N5" s="29"/>
      <c r="O5" s="29"/>
      <c r="P5" s="29"/>
      <c r="Q5" s="29"/>
      <c r="R5" s="29"/>
      <c r="S5" s="29"/>
      <c r="T5" s="29"/>
      <c r="U5" s="29"/>
      <c r="V5" s="29"/>
      <c r="W5" s="29"/>
      <c r="X5" s="29"/>
      <c r="Y5" s="29"/>
      <c r="Z5" s="29"/>
      <c r="AA5" s="29"/>
      <c r="AB5" s="29"/>
      <c r="AC5" s="29"/>
      <c r="AD5" s="29"/>
      <c r="AE5" s="29"/>
      <c r="AF5" s="29"/>
      <c r="AG5" s="29"/>
      <c r="AH5" s="29"/>
      <c r="AI5" s="29"/>
      <c r="AJ5" s="29"/>
      <c r="AK5" s="29"/>
      <c r="AL5" s="29"/>
      <c r="AM5" s="29"/>
      <c r="AN5" s="29"/>
      <c r="AO5" s="29"/>
      <c r="AP5" s="29"/>
      <c r="AQ5" s="31"/>
      <c r="BE5" s="36" t="s">
        <v>17</v>
      </c>
      <c r="BS5" s="24" t="s">
        <v>8</v>
      </c>
    </row>
    <row r="6" ht="36.96" customHeight="1">
      <c r="B6" s="28"/>
      <c r="C6" s="29"/>
      <c r="D6" s="37" t="s">
        <v>18</v>
      </c>
      <c r="E6" s="29"/>
      <c r="F6" s="29"/>
      <c r="G6" s="29"/>
      <c r="H6" s="29"/>
      <c r="I6" s="29"/>
      <c r="J6" s="29"/>
      <c r="K6" s="38" t="s">
        <v>19</v>
      </c>
      <c r="L6" s="29"/>
      <c r="M6" s="29"/>
      <c r="N6" s="29"/>
      <c r="O6" s="29"/>
      <c r="P6" s="29"/>
      <c r="Q6" s="29"/>
      <c r="R6" s="29"/>
      <c r="S6" s="29"/>
      <c r="T6" s="29"/>
      <c r="U6" s="29"/>
      <c r="V6" s="29"/>
      <c r="W6" s="29"/>
      <c r="X6" s="29"/>
      <c r="Y6" s="29"/>
      <c r="Z6" s="29"/>
      <c r="AA6" s="29"/>
      <c r="AB6" s="29"/>
      <c r="AC6" s="29"/>
      <c r="AD6" s="29"/>
      <c r="AE6" s="29"/>
      <c r="AF6" s="29"/>
      <c r="AG6" s="29"/>
      <c r="AH6" s="29"/>
      <c r="AI6" s="29"/>
      <c r="AJ6" s="29"/>
      <c r="AK6" s="29"/>
      <c r="AL6" s="29"/>
      <c r="AM6" s="29"/>
      <c r="AN6" s="29"/>
      <c r="AO6" s="29"/>
      <c r="AP6" s="29"/>
      <c r="AQ6" s="31"/>
      <c r="BE6" s="39"/>
      <c r="BS6" s="24" t="s">
        <v>8</v>
      </c>
    </row>
    <row r="7" ht="14.4" customHeight="1">
      <c r="B7" s="28"/>
      <c r="C7" s="29"/>
      <c r="D7" s="40" t="s">
        <v>20</v>
      </c>
      <c r="E7" s="29"/>
      <c r="F7" s="29"/>
      <c r="G7" s="29"/>
      <c r="H7" s="29"/>
      <c r="I7" s="29"/>
      <c r="J7" s="29"/>
      <c r="K7" s="35" t="s">
        <v>21</v>
      </c>
      <c r="L7" s="29"/>
      <c r="M7" s="29"/>
      <c r="N7" s="29"/>
      <c r="O7" s="29"/>
      <c r="P7" s="29"/>
      <c r="Q7" s="29"/>
      <c r="R7" s="29"/>
      <c r="S7" s="29"/>
      <c r="T7" s="29"/>
      <c r="U7" s="29"/>
      <c r="V7" s="29"/>
      <c r="W7" s="29"/>
      <c r="X7" s="29"/>
      <c r="Y7" s="29"/>
      <c r="Z7" s="29"/>
      <c r="AA7" s="29"/>
      <c r="AB7" s="29"/>
      <c r="AC7" s="29"/>
      <c r="AD7" s="29"/>
      <c r="AE7" s="29"/>
      <c r="AF7" s="29"/>
      <c r="AG7" s="29"/>
      <c r="AH7" s="29"/>
      <c r="AI7" s="29"/>
      <c r="AJ7" s="29"/>
      <c r="AK7" s="40" t="s">
        <v>22</v>
      </c>
      <c r="AL7" s="29"/>
      <c r="AM7" s="29"/>
      <c r="AN7" s="35" t="s">
        <v>21</v>
      </c>
      <c r="AO7" s="29"/>
      <c r="AP7" s="29"/>
      <c r="AQ7" s="31"/>
      <c r="BE7" s="39"/>
      <c r="BS7" s="24" t="s">
        <v>8</v>
      </c>
    </row>
    <row r="8" ht="14.4" customHeight="1">
      <c r="B8" s="28"/>
      <c r="C8" s="29"/>
      <c r="D8" s="40" t="s">
        <v>23</v>
      </c>
      <c r="E8" s="29"/>
      <c r="F8" s="29"/>
      <c r="G8" s="29"/>
      <c r="H8" s="29"/>
      <c r="I8" s="29"/>
      <c r="J8" s="29"/>
      <c r="K8" s="35" t="s">
        <v>24</v>
      </c>
      <c r="L8" s="29"/>
      <c r="M8" s="29"/>
      <c r="N8" s="29"/>
      <c r="O8" s="29"/>
      <c r="P8" s="29"/>
      <c r="Q8" s="29"/>
      <c r="R8" s="29"/>
      <c r="S8" s="29"/>
      <c r="T8" s="29"/>
      <c r="U8" s="29"/>
      <c r="V8" s="29"/>
      <c r="W8" s="29"/>
      <c r="X8" s="29"/>
      <c r="Y8" s="29"/>
      <c r="Z8" s="29"/>
      <c r="AA8" s="29"/>
      <c r="AB8" s="29"/>
      <c r="AC8" s="29"/>
      <c r="AD8" s="29"/>
      <c r="AE8" s="29"/>
      <c r="AF8" s="29"/>
      <c r="AG8" s="29"/>
      <c r="AH8" s="29"/>
      <c r="AI8" s="29"/>
      <c r="AJ8" s="29"/>
      <c r="AK8" s="40" t="s">
        <v>25</v>
      </c>
      <c r="AL8" s="29"/>
      <c r="AM8" s="29"/>
      <c r="AN8" s="41" t="s">
        <v>26</v>
      </c>
      <c r="AO8" s="29"/>
      <c r="AP8" s="29"/>
      <c r="AQ8" s="31"/>
      <c r="BE8" s="39"/>
      <c r="BS8" s="24" t="s">
        <v>8</v>
      </c>
    </row>
    <row r="9" ht="14.4" customHeight="1">
      <c r="B9" s="28"/>
      <c r="C9" s="29"/>
      <c r="D9" s="29"/>
      <c r="E9" s="29"/>
      <c r="F9" s="29"/>
      <c r="G9" s="29"/>
      <c r="H9" s="29"/>
      <c r="I9" s="29"/>
      <c r="J9" s="29"/>
      <c r="K9" s="29"/>
      <c r="L9" s="29"/>
      <c r="M9" s="29"/>
      <c r="N9" s="29"/>
      <c r="O9" s="29"/>
      <c r="P9" s="29"/>
      <c r="Q9" s="29"/>
      <c r="R9" s="29"/>
      <c r="S9" s="29"/>
      <c r="T9" s="29"/>
      <c r="U9" s="29"/>
      <c r="V9" s="29"/>
      <c r="W9" s="29"/>
      <c r="X9" s="29"/>
      <c r="Y9" s="29"/>
      <c r="Z9" s="29"/>
      <c r="AA9" s="29"/>
      <c r="AB9" s="29"/>
      <c r="AC9" s="29"/>
      <c r="AD9" s="29"/>
      <c r="AE9" s="29"/>
      <c r="AF9" s="29"/>
      <c r="AG9" s="29"/>
      <c r="AH9" s="29"/>
      <c r="AI9" s="29"/>
      <c r="AJ9" s="29"/>
      <c r="AK9" s="29"/>
      <c r="AL9" s="29"/>
      <c r="AM9" s="29"/>
      <c r="AN9" s="29"/>
      <c r="AO9" s="29"/>
      <c r="AP9" s="29"/>
      <c r="AQ9" s="31"/>
      <c r="BE9" s="39"/>
      <c r="BS9" s="24" t="s">
        <v>8</v>
      </c>
    </row>
    <row r="10" ht="14.4" customHeight="1">
      <c r="B10" s="28"/>
      <c r="C10" s="29"/>
      <c r="D10" s="40" t="s">
        <v>27</v>
      </c>
      <c r="E10" s="29"/>
      <c r="F10" s="29"/>
      <c r="G10" s="29"/>
      <c r="H10" s="29"/>
      <c r="I10" s="29"/>
      <c r="J10" s="29"/>
      <c r="K10" s="29"/>
      <c r="L10" s="29"/>
      <c r="M10" s="29"/>
      <c r="N10" s="29"/>
      <c r="O10" s="29"/>
      <c r="P10" s="29"/>
      <c r="Q10" s="29"/>
      <c r="R10" s="29"/>
      <c r="S10" s="29"/>
      <c r="T10" s="29"/>
      <c r="U10" s="29"/>
      <c r="V10" s="29"/>
      <c r="W10" s="29"/>
      <c r="X10" s="29"/>
      <c r="Y10" s="29"/>
      <c r="Z10" s="29"/>
      <c r="AA10" s="29"/>
      <c r="AB10" s="29"/>
      <c r="AC10" s="29"/>
      <c r="AD10" s="29"/>
      <c r="AE10" s="29"/>
      <c r="AF10" s="29"/>
      <c r="AG10" s="29"/>
      <c r="AH10" s="29"/>
      <c r="AI10" s="29"/>
      <c r="AJ10" s="29"/>
      <c r="AK10" s="40" t="s">
        <v>28</v>
      </c>
      <c r="AL10" s="29"/>
      <c r="AM10" s="29"/>
      <c r="AN10" s="35" t="s">
        <v>29</v>
      </c>
      <c r="AO10" s="29"/>
      <c r="AP10" s="29"/>
      <c r="AQ10" s="31"/>
      <c r="BE10" s="39"/>
      <c r="BS10" s="24" t="s">
        <v>8</v>
      </c>
    </row>
    <row r="11" ht="18.48" customHeight="1">
      <c r="B11" s="28"/>
      <c r="C11" s="29"/>
      <c r="D11" s="29"/>
      <c r="E11" s="35" t="s">
        <v>30</v>
      </c>
      <c r="F11" s="29"/>
      <c r="G11" s="29"/>
      <c r="H11" s="29"/>
      <c r="I11" s="29"/>
      <c r="J11" s="29"/>
      <c r="K11" s="29"/>
      <c r="L11" s="29"/>
      <c r="M11" s="29"/>
      <c r="N11" s="29"/>
      <c r="O11" s="29"/>
      <c r="P11" s="29"/>
      <c r="Q11" s="29"/>
      <c r="R11" s="29"/>
      <c r="S11" s="29"/>
      <c r="T11" s="29"/>
      <c r="U11" s="29"/>
      <c r="V11" s="29"/>
      <c r="W11" s="29"/>
      <c r="X11" s="29"/>
      <c r="Y11" s="29"/>
      <c r="Z11" s="29"/>
      <c r="AA11" s="29"/>
      <c r="AB11" s="29"/>
      <c r="AC11" s="29"/>
      <c r="AD11" s="29"/>
      <c r="AE11" s="29"/>
      <c r="AF11" s="29"/>
      <c r="AG11" s="29"/>
      <c r="AH11" s="29"/>
      <c r="AI11" s="29"/>
      <c r="AJ11" s="29"/>
      <c r="AK11" s="40" t="s">
        <v>31</v>
      </c>
      <c r="AL11" s="29"/>
      <c r="AM11" s="29"/>
      <c r="AN11" s="35" t="s">
        <v>32</v>
      </c>
      <c r="AO11" s="29"/>
      <c r="AP11" s="29"/>
      <c r="AQ11" s="31"/>
      <c r="BE11" s="39"/>
      <c r="BS11" s="24" t="s">
        <v>8</v>
      </c>
    </row>
    <row r="12" ht="6.96" customHeight="1">
      <c r="B12" s="28"/>
      <c r="C12" s="29"/>
      <c r="D12" s="29"/>
      <c r="E12" s="29"/>
      <c r="F12" s="29"/>
      <c r="G12" s="29"/>
      <c r="H12" s="29"/>
      <c r="I12" s="29"/>
      <c r="J12" s="29"/>
      <c r="K12" s="29"/>
      <c r="L12" s="29"/>
      <c r="M12" s="29"/>
      <c r="N12" s="29"/>
      <c r="O12" s="29"/>
      <c r="P12" s="29"/>
      <c r="Q12" s="29"/>
      <c r="R12" s="29"/>
      <c r="S12" s="29"/>
      <c r="T12" s="29"/>
      <c r="U12" s="29"/>
      <c r="V12" s="29"/>
      <c r="W12" s="29"/>
      <c r="X12" s="29"/>
      <c r="Y12" s="29"/>
      <c r="Z12" s="29"/>
      <c r="AA12" s="29"/>
      <c r="AB12" s="29"/>
      <c r="AC12" s="29"/>
      <c r="AD12" s="29"/>
      <c r="AE12" s="29"/>
      <c r="AF12" s="29"/>
      <c r="AG12" s="29"/>
      <c r="AH12" s="29"/>
      <c r="AI12" s="29"/>
      <c r="AJ12" s="29"/>
      <c r="AK12" s="29"/>
      <c r="AL12" s="29"/>
      <c r="AM12" s="29"/>
      <c r="AN12" s="29"/>
      <c r="AO12" s="29"/>
      <c r="AP12" s="29"/>
      <c r="AQ12" s="31"/>
      <c r="BE12" s="39"/>
      <c r="BS12" s="24" t="s">
        <v>8</v>
      </c>
    </row>
    <row r="13" ht="14.4" customHeight="1">
      <c r="B13" s="28"/>
      <c r="C13" s="29"/>
      <c r="D13" s="40" t="s">
        <v>33</v>
      </c>
      <c r="E13" s="29"/>
      <c r="F13" s="29"/>
      <c r="G13" s="29"/>
      <c r="H13" s="29"/>
      <c r="I13" s="29"/>
      <c r="J13" s="29"/>
      <c r="K13" s="29"/>
      <c r="L13" s="29"/>
      <c r="M13" s="29"/>
      <c r="N13" s="29"/>
      <c r="O13" s="29"/>
      <c r="P13" s="29"/>
      <c r="Q13" s="29"/>
      <c r="R13" s="29"/>
      <c r="S13" s="29"/>
      <c r="T13" s="29"/>
      <c r="U13" s="29"/>
      <c r="V13" s="29"/>
      <c r="W13" s="29"/>
      <c r="X13" s="29"/>
      <c r="Y13" s="29"/>
      <c r="Z13" s="29"/>
      <c r="AA13" s="29"/>
      <c r="AB13" s="29"/>
      <c r="AC13" s="29"/>
      <c r="AD13" s="29"/>
      <c r="AE13" s="29"/>
      <c r="AF13" s="29"/>
      <c r="AG13" s="29"/>
      <c r="AH13" s="29"/>
      <c r="AI13" s="29"/>
      <c r="AJ13" s="29"/>
      <c r="AK13" s="40" t="s">
        <v>28</v>
      </c>
      <c r="AL13" s="29"/>
      <c r="AM13" s="29"/>
      <c r="AN13" s="42" t="s">
        <v>34</v>
      </c>
      <c r="AO13" s="29"/>
      <c r="AP13" s="29"/>
      <c r="AQ13" s="31"/>
      <c r="BE13" s="39"/>
      <c r="BS13" s="24" t="s">
        <v>8</v>
      </c>
    </row>
    <row r="14">
      <c r="B14" s="28"/>
      <c r="C14" s="29"/>
      <c r="D14" s="29"/>
      <c r="E14" s="42" t="s">
        <v>34</v>
      </c>
      <c r="F14" s="43"/>
      <c r="G14" s="43"/>
      <c r="H14" s="43"/>
      <c r="I14" s="43"/>
      <c r="J14" s="43"/>
      <c r="K14" s="43"/>
      <c r="L14" s="43"/>
      <c r="M14" s="43"/>
      <c r="N14" s="43"/>
      <c r="O14" s="43"/>
      <c r="P14" s="43"/>
      <c r="Q14" s="43"/>
      <c r="R14" s="43"/>
      <c r="S14" s="43"/>
      <c r="T14" s="43"/>
      <c r="U14" s="43"/>
      <c r="V14" s="43"/>
      <c r="W14" s="43"/>
      <c r="X14" s="43"/>
      <c r="Y14" s="43"/>
      <c r="Z14" s="43"/>
      <c r="AA14" s="43"/>
      <c r="AB14" s="43"/>
      <c r="AC14" s="43"/>
      <c r="AD14" s="43"/>
      <c r="AE14" s="43"/>
      <c r="AF14" s="43"/>
      <c r="AG14" s="43"/>
      <c r="AH14" s="43"/>
      <c r="AI14" s="43"/>
      <c r="AJ14" s="43"/>
      <c r="AK14" s="40" t="s">
        <v>31</v>
      </c>
      <c r="AL14" s="29"/>
      <c r="AM14" s="29"/>
      <c r="AN14" s="42" t="s">
        <v>34</v>
      </c>
      <c r="AO14" s="29"/>
      <c r="AP14" s="29"/>
      <c r="AQ14" s="31"/>
      <c r="BE14" s="39"/>
      <c r="BS14" s="24" t="s">
        <v>8</v>
      </c>
    </row>
    <row r="15" ht="6.96" customHeight="1">
      <c r="B15" s="28"/>
      <c r="C15" s="29"/>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29"/>
      <c r="AL15" s="29"/>
      <c r="AM15" s="29"/>
      <c r="AN15" s="29"/>
      <c r="AO15" s="29"/>
      <c r="AP15" s="29"/>
      <c r="AQ15" s="31"/>
      <c r="BE15" s="39"/>
      <c r="BS15" s="24" t="s">
        <v>6</v>
      </c>
    </row>
    <row r="16" ht="14.4" customHeight="1">
      <c r="B16" s="28"/>
      <c r="C16" s="29"/>
      <c r="D16" s="40" t="s">
        <v>35</v>
      </c>
      <c r="E16" s="29"/>
      <c r="F16" s="29"/>
      <c r="G16" s="29"/>
      <c r="H16" s="29"/>
      <c r="I16" s="29"/>
      <c r="J16" s="29"/>
      <c r="K16" s="29"/>
      <c r="L16" s="29"/>
      <c r="M16" s="29"/>
      <c r="N16" s="29"/>
      <c r="O16" s="29"/>
      <c r="P16" s="29"/>
      <c r="Q16" s="29"/>
      <c r="R16" s="29"/>
      <c r="S16" s="29"/>
      <c r="T16" s="29"/>
      <c r="U16" s="29"/>
      <c r="V16" s="29"/>
      <c r="W16" s="29"/>
      <c r="X16" s="29"/>
      <c r="Y16" s="29"/>
      <c r="Z16" s="29"/>
      <c r="AA16" s="29"/>
      <c r="AB16" s="29"/>
      <c r="AC16" s="29"/>
      <c r="AD16" s="29"/>
      <c r="AE16" s="29"/>
      <c r="AF16" s="29"/>
      <c r="AG16" s="29"/>
      <c r="AH16" s="29"/>
      <c r="AI16" s="29"/>
      <c r="AJ16" s="29"/>
      <c r="AK16" s="40" t="s">
        <v>28</v>
      </c>
      <c r="AL16" s="29"/>
      <c r="AM16" s="29"/>
      <c r="AN16" s="35" t="s">
        <v>36</v>
      </c>
      <c r="AO16" s="29"/>
      <c r="AP16" s="29"/>
      <c r="AQ16" s="31"/>
      <c r="BE16" s="39"/>
      <c r="BS16" s="24" t="s">
        <v>6</v>
      </c>
    </row>
    <row r="17" ht="18.48" customHeight="1">
      <c r="B17" s="28"/>
      <c r="C17" s="29"/>
      <c r="D17" s="29"/>
      <c r="E17" s="35" t="s">
        <v>37</v>
      </c>
      <c r="F17" s="29"/>
      <c r="G17" s="29"/>
      <c r="H17" s="29"/>
      <c r="I17" s="29"/>
      <c r="J17" s="29"/>
      <c r="K17" s="29"/>
      <c r="L17" s="29"/>
      <c r="M17" s="29"/>
      <c r="N17" s="29"/>
      <c r="O17" s="29"/>
      <c r="P17" s="29"/>
      <c r="Q17" s="29"/>
      <c r="R17" s="29"/>
      <c r="S17" s="29"/>
      <c r="T17" s="29"/>
      <c r="U17" s="29"/>
      <c r="V17" s="29"/>
      <c r="W17" s="29"/>
      <c r="X17" s="29"/>
      <c r="Y17" s="29"/>
      <c r="Z17" s="29"/>
      <c r="AA17" s="29"/>
      <c r="AB17" s="29"/>
      <c r="AC17" s="29"/>
      <c r="AD17" s="29"/>
      <c r="AE17" s="29"/>
      <c r="AF17" s="29"/>
      <c r="AG17" s="29"/>
      <c r="AH17" s="29"/>
      <c r="AI17" s="29"/>
      <c r="AJ17" s="29"/>
      <c r="AK17" s="40" t="s">
        <v>31</v>
      </c>
      <c r="AL17" s="29"/>
      <c r="AM17" s="29"/>
      <c r="AN17" s="35" t="s">
        <v>38</v>
      </c>
      <c r="AO17" s="29"/>
      <c r="AP17" s="29"/>
      <c r="AQ17" s="31"/>
      <c r="BE17" s="39"/>
      <c r="BS17" s="24" t="s">
        <v>39</v>
      </c>
    </row>
    <row r="18" ht="6.96" customHeight="1">
      <c r="B18" s="28"/>
      <c r="C18" s="29"/>
      <c r="D18" s="29"/>
      <c r="E18" s="29"/>
      <c r="F18" s="29"/>
      <c r="G18" s="29"/>
      <c r="H18" s="29"/>
      <c r="I18" s="29"/>
      <c r="J18" s="29"/>
      <c r="K18" s="29"/>
      <c r="L18" s="29"/>
      <c r="M18" s="29"/>
      <c r="N18" s="29"/>
      <c r="O18" s="29"/>
      <c r="P18" s="29"/>
      <c r="Q18" s="29"/>
      <c r="R18" s="29"/>
      <c r="S18" s="29"/>
      <c r="T18" s="29"/>
      <c r="U18" s="29"/>
      <c r="V18" s="29"/>
      <c r="W18" s="29"/>
      <c r="X18" s="29"/>
      <c r="Y18" s="29"/>
      <c r="Z18" s="29"/>
      <c r="AA18" s="29"/>
      <c r="AB18" s="29"/>
      <c r="AC18" s="29"/>
      <c r="AD18" s="29"/>
      <c r="AE18" s="29"/>
      <c r="AF18" s="29"/>
      <c r="AG18" s="29"/>
      <c r="AH18" s="29"/>
      <c r="AI18" s="29"/>
      <c r="AJ18" s="29"/>
      <c r="AK18" s="29"/>
      <c r="AL18" s="29"/>
      <c r="AM18" s="29"/>
      <c r="AN18" s="29"/>
      <c r="AO18" s="29"/>
      <c r="AP18" s="29"/>
      <c r="AQ18" s="31"/>
      <c r="BE18" s="39"/>
      <c r="BS18" s="24" t="s">
        <v>8</v>
      </c>
    </row>
    <row r="19" ht="14.4" customHeight="1">
      <c r="B19" s="28"/>
      <c r="C19" s="29"/>
      <c r="D19" s="40" t="s">
        <v>40</v>
      </c>
      <c r="E19" s="29"/>
      <c r="F19" s="29"/>
      <c r="G19" s="29"/>
      <c r="H19" s="29"/>
      <c r="I19" s="29"/>
      <c r="J19" s="29"/>
      <c r="K19" s="29"/>
      <c r="L19" s="29"/>
      <c r="M19" s="29"/>
      <c r="N19" s="29"/>
      <c r="O19" s="29"/>
      <c r="P19" s="29"/>
      <c r="Q19" s="29"/>
      <c r="R19" s="29"/>
      <c r="S19" s="29"/>
      <c r="T19" s="29"/>
      <c r="U19" s="29"/>
      <c r="V19" s="29"/>
      <c r="W19" s="29"/>
      <c r="X19" s="29"/>
      <c r="Y19" s="29"/>
      <c r="Z19" s="29"/>
      <c r="AA19" s="29"/>
      <c r="AB19" s="29"/>
      <c r="AC19" s="29"/>
      <c r="AD19" s="29"/>
      <c r="AE19" s="29"/>
      <c r="AF19" s="29"/>
      <c r="AG19" s="29"/>
      <c r="AH19" s="29"/>
      <c r="AI19" s="29"/>
      <c r="AJ19" s="29"/>
      <c r="AK19" s="29"/>
      <c r="AL19" s="29"/>
      <c r="AM19" s="29"/>
      <c r="AN19" s="29"/>
      <c r="AO19" s="29"/>
      <c r="AP19" s="29"/>
      <c r="AQ19" s="31"/>
      <c r="BE19" s="39"/>
      <c r="BS19" s="24" t="s">
        <v>8</v>
      </c>
    </row>
    <row r="20" ht="57" customHeight="1">
      <c r="B20" s="28"/>
      <c r="C20" s="29"/>
      <c r="D20" s="29"/>
      <c r="E20" s="44" t="s">
        <v>41</v>
      </c>
      <c r="F20" s="44"/>
      <c r="G20" s="44"/>
      <c r="H20" s="44"/>
      <c r="I20" s="44"/>
      <c r="J20" s="44"/>
      <c r="K20" s="44"/>
      <c r="L20" s="44"/>
      <c r="M20" s="44"/>
      <c r="N20" s="44"/>
      <c r="O20" s="44"/>
      <c r="P20" s="44"/>
      <c r="Q20" s="44"/>
      <c r="R20" s="44"/>
      <c r="S20" s="44"/>
      <c r="T20" s="44"/>
      <c r="U20" s="44"/>
      <c r="V20" s="44"/>
      <c r="W20" s="44"/>
      <c r="X20" s="44"/>
      <c r="Y20" s="44"/>
      <c r="Z20" s="44"/>
      <c r="AA20" s="44"/>
      <c r="AB20" s="44"/>
      <c r="AC20" s="44"/>
      <c r="AD20" s="44"/>
      <c r="AE20" s="44"/>
      <c r="AF20" s="44"/>
      <c r="AG20" s="44"/>
      <c r="AH20" s="44"/>
      <c r="AI20" s="44"/>
      <c r="AJ20" s="44"/>
      <c r="AK20" s="44"/>
      <c r="AL20" s="44"/>
      <c r="AM20" s="44"/>
      <c r="AN20" s="44"/>
      <c r="AO20" s="29"/>
      <c r="AP20" s="29"/>
      <c r="AQ20" s="31"/>
      <c r="BE20" s="39"/>
      <c r="BS20" s="24" t="s">
        <v>6</v>
      </c>
    </row>
    <row r="21" ht="6.96" customHeight="1">
      <c r="B21" s="28"/>
      <c r="C21" s="29"/>
      <c r="D21" s="29"/>
      <c r="E21" s="29"/>
      <c r="F21" s="29"/>
      <c r="G21" s="29"/>
      <c r="H21" s="29"/>
      <c r="I21" s="29"/>
      <c r="J21" s="29"/>
      <c r="K21" s="29"/>
      <c r="L21" s="29"/>
      <c r="M21" s="29"/>
      <c r="N21" s="29"/>
      <c r="O21" s="29"/>
      <c r="P21" s="29"/>
      <c r="Q21" s="29"/>
      <c r="R21" s="29"/>
      <c r="S21" s="29"/>
      <c r="T21" s="29"/>
      <c r="U21" s="29"/>
      <c r="V21" s="29"/>
      <c r="W21" s="29"/>
      <c r="X21" s="29"/>
      <c r="Y21" s="29"/>
      <c r="Z21" s="29"/>
      <c r="AA21" s="29"/>
      <c r="AB21" s="29"/>
      <c r="AC21" s="29"/>
      <c r="AD21" s="29"/>
      <c r="AE21" s="29"/>
      <c r="AF21" s="29"/>
      <c r="AG21" s="29"/>
      <c r="AH21" s="29"/>
      <c r="AI21" s="29"/>
      <c r="AJ21" s="29"/>
      <c r="AK21" s="29"/>
      <c r="AL21" s="29"/>
      <c r="AM21" s="29"/>
      <c r="AN21" s="29"/>
      <c r="AO21" s="29"/>
      <c r="AP21" s="29"/>
      <c r="AQ21" s="31"/>
      <c r="BE21" s="39"/>
    </row>
    <row r="22" ht="6.96" customHeight="1">
      <c r="B22" s="28"/>
      <c r="C22" s="29"/>
      <c r="D22" s="45"/>
      <c r="E22" s="45"/>
      <c r="F22" s="45"/>
      <c r="G22" s="45"/>
      <c r="H22" s="45"/>
      <c r="I22" s="45"/>
      <c r="J22" s="45"/>
      <c r="K22" s="45"/>
      <c r="L22" s="45"/>
      <c r="M22" s="45"/>
      <c r="N22" s="45"/>
      <c r="O22" s="45"/>
      <c r="P22" s="45"/>
      <c r="Q22" s="45"/>
      <c r="R22" s="45"/>
      <c r="S22" s="45"/>
      <c r="T22" s="45"/>
      <c r="U22" s="45"/>
      <c r="V22" s="45"/>
      <c r="W22" s="45"/>
      <c r="X22" s="45"/>
      <c r="Y22" s="45"/>
      <c r="Z22" s="45"/>
      <c r="AA22" s="45"/>
      <c r="AB22" s="45"/>
      <c r="AC22" s="45"/>
      <c r="AD22" s="45"/>
      <c r="AE22" s="45"/>
      <c r="AF22" s="45"/>
      <c r="AG22" s="45"/>
      <c r="AH22" s="45"/>
      <c r="AI22" s="45"/>
      <c r="AJ22" s="45"/>
      <c r="AK22" s="45"/>
      <c r="AL22" s="45"/>
      <c r="AM22" s="45"/>
      <c r="AN22" s="45"/>
      <c r="AO22" s="45"/>
      <c r="AP22" s="29"/>
      <c r="AQ22" s="31"/>
      <c r="BE22" s="39"/>
    </row>
    <row r="23" s="1" customFormat="1" ht="25.92" customHeight="1">
      <c r="B23" s="46"/>
      <c r="C23" s="47"/>
      <c r="D23" s="48" t="s">
        <v>42</v>
      </c>
      <c r="E23" s="49"/>
      <c r="F23" s="49"/>
      <c r="G23" s="49"/>
      <c r="H23" s="49"/>
      <c r="I23" s="49"/>
      <c r="J23" s="49"/>
      <c r="K23" s="49"/>
      <c r="L23" s="49"/>
      <c r="M23" s="49"/>
      <c r="N23" s="49"/>
      <c r="O23" s="49"/>
      <c r="P23" s="49"/>
      <c r="Q23" s="49"/>
      <c r="R23" s="49"/>
      <c r="S23" s="49"/>
      <c r="T23" s="49"/>
      <c r="U23" s="49"/>
      <c r="V23" s="49"/>
      <c r="W23" s="49"/>
      <c r="X23" s="49"/>
      <c r="Y23" s="49"/>
      <c r="Z23" s="49"/>
      <c r="AA23" s="49"/>
      <c r="AB23" s="49"/>
      <c r="AC23" s="49"/>
      <c r="AD23" s="49"/>
      <c r="AE23" s="49"/>
      <c r="AF23" s="49"/>
      <c r="AG23" s="49"/>
      <c r="AH23" s="49"/>
      <c r="AI23" s="49"/>
      <c r="AJ23" s="49"/>
      <c r="AK23" s="50">
        <f>ROUND(AG51,2)</f>
        <v>0</v>
      </c>
      <c r="AL23" s="49"/>
      <c r="AM23" s="49"/>
      <c r="AN23" s="49"/>
      <c r="AO23" s="49"/>
      <c r="AP23" s="47"/>
      <c r="AQ23" s="51"/>
      <c r="BE23" s="39"/>
    </row>
    <row r="24" s="1" customFormat="1" ht="6.96" customHeight="1">
      <c r="B24" s="46"/>
      <c r="C24" s="47"/>
      <c r="D24" s="47"/>
      <c r="E24" s="47"/>
      <c r="F24" s="47"/>
      <c r="G24" s="47"/>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7"/>
      <c r="AG24" s="47"/>
      <c r="AH24" s="47"/>
      <c r="AI24" s="47"/>
      <c r="AJ24" s="47"/>
      <c r="AK24" s="47"/>
      <c r="AL24" s="47"/>
      <c r="AM24" s="47"/>
      <c r="AN24" s="47"/>
      <c r="AO24" s="47"/>
      <c r="AP24" s="47"/>
      <c r="AQ24" s="51"/>
      <c r="BE24" s="39"/>
    </row>
    <row r="25" s="1" customFormat="1">
      <c r="B25" s="46"/>
      <c r="C25" s="47"/>
      <c r="D25" s="47"/>
      <c r="E25" s="47"/>
      <c r="F25" s="47"/>
      <c r="G25" s="47"/>
      <c r="H25" s="47"/>
      <c r="I25" s="47"/>
      <c r="J25" s="47"/>
      <c r="K25" s="47"/>
      <c r="L25" s="52" t="s">
        <v>43</v>
      </c>
      <c r="M25" s="52"/>
      <c r="N25" s="52"/>
      <c r="O25" s="52"/>
      <c r="P25" s="47"/>
      <c r="Q25" s="47"/>
      <c r="R25" s="47"/>
      <c r="S25" s="47"/>
      <c r="T25" s="47"/>
      <c r="U25" s="47"/>
      <c r="V25" s="47"/>
      <c r="W25" s="52" t="s">
        <v>44</v>
      </c>
      <c r="X25" s="52"/>
      <c r="Y25" s="52"/>
      <c r="Z25" s="52"/>
      <c r="AA25" s="52"/>
      <c r="AB25" s="52"/>
      <c r="AC25" s="52"/>
      <c r="AD25" s="52"/>
      <c r="AE25" s="52"/>
      <c r="AF25" s="47"/>
      <c r="AG25" s="47"/>
      <c r="AH25" s="47"/>
      <c r="AI25" s="47"/>
      <c r="AJ25" s="47"/>
      <c r="AK25" s="52" t="s">
        <v>45</v>
      </c>
      <c r="AL25" s="52"/>
      <c r="AM25" s="52"/>
      <c r="AN25" s="52"/>
      <c r="AO25" s="52"/>
      <c r="AP25" s="47"/>
      <c r="AQ25" s="51"/>
      <c r="BE25" s="39"/>
    </row>
    <row r="26" s="2" customFormat="1" ht="14.4" customHeight="1">
      <c r="B26" s="53"/>
      <c r="C26" s="54"/>
      <c r="D26" s="55" t="s">
        <v>46</v>
      </c>
      <c r="E26" s="54"/>
      <c r="F26" s="55" t="s">
        <v>47</v>
      </c>
      <c r="G26" s="54"/>
      <c r="H26" s="54"/>
      <c r="I26" s="54"/>
      <c r="J26" s="54"/>
      <c r="K26" s="54"/>
      <c r="L26" s="56">
        <v>0.20999999999999999</v>
      </c>
      <c r="M26" s="54"/>
      <c r="N26" s="54"/>
      <c r="O26" s="54"/>
      <c r="P26" s="54"/>
      <c r="Q26" s="54"/>
      <c r="R26" s="54"/>
      <c r="S26" s="54"/>
      <c r="T26" s="54"/>
      <c r="U26" s="54"/>
      <c r="V26" s="54"/>
      <c r="W26" s="57">
        <f>ROUND(AZ51,2)</f>
        <v>0</v>
      </c>
      <c r="X26" s="54"/>
      <c r="Y26" s="54"/>
      <c r="Z26" s="54"/>
      <c r="AA26" s="54"/>
      <c r="AB26" s="54"/>
      <c r="AC26" s="54"/>
      <c r="AD26" s="54"/>
      <c r="AE26" s="54"/>
      <c r="AF26" s="54"/>
      <c r="AG26" s="54"/>
      <c r="AH26" s="54"/>
      <c r="AI26" s="54"/>
      <c r="AJ26" s="54"/>
      <c r="AK26" s="57">
        <f>ROUND(AV51,2)</f>
        <v>0</v>
      </c>
      <c r="AL26" s="54"/>
      <c r="AM26" s="54"/>
      <c r="AN26" s="54"/>
      <c r="AO26" s="54"/>
      <c r="AP26" s="54"/>
      <c r="AQ26" s="58"/>
      <c r="BE26" s="39"/>
    </row>
    <row r="27" s="2" customFormat="1" ht="14.4" customHeight="1">
      <c r="B27" s="53"/>
      <c r="C27" s="54"/>
      <c r="D27" s="54"/>
      <c r="E27" s="54"/>
      <c r="F27" s="55" t="s">
        <v>48</v>
      </c>
      <c r="G27" s="54"/>
      <c r="H27" s="54"/>
      <c r="I27" s="54"/>
      <c r="J27" s="54"/>
      <c r="K27" s="54"/>
      <c r="L27" s="56">
        <v>0.14999999999999999</v>
      </c>
      <c r="M27" s="54"/>
      <c r="N27" s="54"/>
      <c r="O27" s="54"/>
      <c r="P27" s="54"/>
      <c r="Q27" s="54"/>
      <c r="R27" s="54"/>
      <c r="S27" s="54"/>
      <c r="T27" s="54"/>
      <c r="U27" s="54"/>
      <c r="V27" s="54"/>
      <c r="W27" s="57">
        <f>ROUND(BA51,2)</f>
        <v>0</v>
      </c>
      <c r="X27" s="54"/>
      <c r="Y27" s="54"/>
      <c r="Z27" s="54"/>
      <c r="AA27" s="54"/>
      <c r="AB27" s="54"/>
      <c r="AC27" s="54"/>
      <c r="AD27" s="54"/>
      <c r="AE27" s="54"/>
      <c r="AF27" s="54"/>
      <c r="AG27" s="54"/>
      <c r="AH27" s="54"/>
      <c r="AI27" s="54"/>
      <c r="AJ27" s="54"/>
      <c r="AK27" s="57">
        <f>ROUND(AW51,2)</f>
        <v>0</v>
      </c>
      <c r="AL27" s="54"/>
      <c r="AM27" s="54"/>
      <c r="AN27" s="54"/>
      <c r="AO27" s="54"/>
      <c r="AP27" s="54"/>
      <c r="AQ27" s="58"/>
      <c r="BE27" s="39"/>
    </row>
    <row r="28" hidden="1" s="2" customFormat="1" ht="14.4" customHeight="1">
      <c r="B28" s="53"/>
      <c r="C28" s="54"/>
      <c r="D28" s="54"/>
      <c r="E28" s="54"/>
      <c r="F28" s="55" t="s">
        <v>49</v>
      </c>
      <c r="G28" s="54"/>
      <c r="H28" s="54"/>
      <c r="I28" s="54"/>
      <c r="J28" s="54"/>
      <c r="K28" s="54"/>
      <c r="L28" s="56">
        <v>0.20999999999999999</v>
      </c>
      <c r="M28" s="54"/>
      <c r="N28" s="54"/>
      <c r="O28" s="54"/>
      <c r="P28" s="54"/>
      <c r="Q28" s="54"/>
      <c r="R28" s="54"/>
      <c r="S28" s="54"/>
      <c r="T28" s="54"/>
      <c r="U28" s="54"/>
      <c r="V28" s="54"/>
      <c r="W28" s="57">
        <f>ROUND(BB51,2)</f>
        <v>0</v>
      </c>
      <c r="X28" s="54"/>
      <c r="Y28" s="54"/>
      <c r="Z28" s="54"/>
      <c r="AA28" s="54"/>
      <c r="AB28" s="54"/>
      <c r="AC28" s="54"/>
      <c r="AD28" s="54"/>
      <c r="AE28" s="54"/>
      <c r="AF28" s="54"/>
      <c r="AG28" s="54"/>
      <c r="AH28" s="54"/>
      <c r="AI28" s="54"/>
      <c r="AJ28" s="54"/>
      <c r="AK28" s="57">
        <v>0</v>
      </c>
      <c r="AL28" s="54"/>
      <c r="AM28" s="54"/>
      <c r="AN28" s="54"/>
      <c r="AO28" s="54"/>
      <c r="AP28" s="54"/>
      <c r="AQ28" s="58"/>
      <c r="BE28" s="39"/>
    </row>
    <row r="29" hidden="1" s="2" customFormat="1" ht="14.4" customHeight="1">
      <c r="B29" s="53"/>
      <c r="C29" s="54"/>
      <c r="D29" s="54"/>
      <c r="E29" s="54"/>
      <c r="F29" s="55" t="s">
        <v>50</v>
      </c>
      <c r="G29" s="54"/>
      <c r="H29" s="54"/>
      <c r="I29" s="54"/>
      <c r="J29" s="54"/>
      <c r="K29" s="54"/>
      <c r="L29" s="56">
        <v>0.14999999999999999</v>
      </c>
      <c r="M29" s="54"/>
      <c r="N29" s="54"/>
      <c r="O29" s="54"/>
      <c r="P29" s="54"/>
      <c r="Q29" s="54"/>
      <c r="R29" s="54"/>
      <c r="S29" s="54"/>
      <c r="T29" s="54"/>
      <c r="U29" s="54"/>
      <c r="V29" s="54"/>
      <c r="W29" s="57">
        <f>ROUND(BC51,2)</f>
        <v>0</v>
      </c>
      <c r="X29" s="54"/>
      <c r="Y29" s="54"/>
      <c r="Z29" s="54"/>
      <c r="AA29" s="54"/>
      <c r="AB29" s="54"/>
      <c r="AC29" s="54"/>
      <c r="AD29" s="54"/>
      <c r="AE29" s="54"/>
      <c r="AF29" s="54"/>
      <c r="AG29" s="54"/>
      <c r="AH29" s="54"/>
      <c r="AI29" s="54"/>
      <c r="AJ29" s="54"/>
      <c r="AK29" s="57">
        <v>0</v>
      </c>
      <c r="AL29" s="54"/>
      <c r="AM29" s="54"/>
      <c r="AN29" s="54"/>
      <c r="AO29" s="54"/>
      <c r="AP29" s="54"/>
      <c r="AQ29" s="58"/>
      <c r="BE29" s="39"/>
    </row>
    <row r="30" hidden="1" s="2" customFormat="1" ht="14.4" customHeight="1">
      <c r="B30" s="53"/>
      <c r="C30" s="54"/>
      <c r="D30" s="54"/>
      <c r="E30" s="54"/>
      <c r="F30" s="55" t="s">
        <v>51</v>
      </c>
      <c r="G30" s="54"/>
      <c r="H30" s="54"/>
      <c r="I30" s="54"/>
      <c r="J30" s="54"/>
      <c r="K30" s="54"/>
      <c r="L30" s="56">
        <v>0</v>
      </c>
      <c r="M30" s="54"/>
      <c r="N30" s="54"/>
      <c r="O30" s="54"/>
      <c r="P30" s="54"/>
      <c r="Q30" s="54"/>
      <c r="R30" s="54"/>
      <c r="S30" s="54"/>
      <c r="T30" s="54"/>
      <c r="U30" s="54"/>
      <c r="V30" s="54"/>
      <c r="W30" s="57">
        <f>ROUND(BD51,2)</f>
        <v>0</v>
      </c>
      <c r="X30" s="54"/>
      <c r="Y30" s="54"/>
      <c r="Z30" s="54"/>
      <c r="AA30" s="54"/>
      <c r="AB30" s="54"/>
      <c r="AC30" s="54"/>
      <c r="AD30" s="54"/>
      <c r="AE30" s="54"/>
      <c r="AF30" s="54"/>
      <c r="AG30" s="54"/>
      <c r="AH30" s="54"/>
      <c r="AI30" s="54"/>
      <c r="AJ30" s="54"/>
      <c r="AK30" s="57">
        <v>0</v>
      </c>
      <c r="AL30" s="54"/>
      <c r="AM30" s="54"/>
      <c r="AN30" s="54"/>
      <c r="AO30" s="54"/>
      <c r="AP30" s="54"/>
      <c r="AQ30" s="58"/>
      <c r="BE30" s="39"/>
    </row>
    <row r="31" s="1" customFormat="1" ht="6.96" customHeight="1">
      <c r="B31" s="46"/>
      <c r="C31" s="47"/>
      <c r="D31" s="47"/>
      <c r="E31" s="47"/>
      <c r="F31" s="47"/>
      <c r="G31" s="47"/>
      <c r="H31" s="47"/>
      <c r="I31" s="47"/>
      <c r="J31" s="47"/>
      <c r="K31" s="47"/>
      <c r="L31" s="47"/>
      <c r="M31" s="47"/>
      <c r="N31" s="47"/>
      <c r="O31" s="47"/>
      <c r="P31" s="47"/>
      <c r="Q31" s="47"/>
      <c r="R31" s="47"/>
      <c r="S31" s="47"/>
      <c r="T31" s="47"/>
      <c r="U31" s="47"/>
      <c r="V31" s="47"/>
      <c r="W31" s="47"/>
      <c r="X31" s="47"/>
      <c r="Y31" s="47"/>
      <c r="Z31" s="47"/>
      <c r="AA31" s="47"/>
      <c r="AB31" s="47"/>
      <c r="AC31" s="47"/>
      <c r="AD31" s="47"/>
      <c r="AE31" s="47"/>
      <c r="AF31" s="47"/>
      <c r="AG31" s="47"/>
      <c r="AH31" s="47"/>
      <c r="AI31" s="47"/>
      <c r="AJ31" s="47"/>
      <c r="AK31" s="47"/>
      <c r="AL31" s="47"/>
      <c r="AM31" s="47"/>
      <c r="AN31" s="47"/>
      <c r="AO31" s="47"/>
      <c r="AP31" s="47"/>
      <c r="AQ31" s="51"/>
      <c r="BE31" s="39"/>
    </row>
    <row r="32" s="1" customFormat="1" ht="25.92" customHeight="1">
      <c r="B32" s="46"/>
      <c r="C32" s="59"/>
      <c r="D32" s="60" t="s">
        <v>52</v>
      </c>
      <c r="E32" s="61"/>
      <c r="F32" s="61"/>
      <c r="G32" s="61"/>
      <c r="H32" s="61"/>
      <c r="I32" s="61"/>
      <c r="J32" s="61"/>
      <c r="K32" s="61"/>
      <c r="L32" s="61"/>
      <c r="M32" s="61"/>
      <c r="N32" s="61"/>
      <c r="O32" s="61"/>
      <c r="P32" s="61"/>
      <c r="Q32" s="61"/>
      <c r="R32" s="61"/>
      <c r="S32" s="61"/>
      <c r="T32" s="62" t="s">
        <v>53</v>
      </c>
      <c r="U32" s="61"/>
      <c r="V32" s="61"/>
      <c r="W32" s="61"/>
      <c r="X32" s="63" t="s">
        <v>54</v>
      </c>
      <c r="Y32" s="61"/>
      <c r="Z32" s="61"/>
      <c r="AA32" s="61"/>
      <c r="AB32" s="61"/>
      <c r="AC32" s="61"/>
      <c r="AD32" s="61"/>
      <c r="AE32" s="61"/>
      <c r="AF32" s="61"/>
      <c r="AG32" s="61"/>
      <c r="AH32" s="61"/>
      <c r="AI32" s="61"/>
      <c r="AJ32" s="61"/>
      <c r="AK32" s="64">
        <f>SUM(AK23:AK30)</f>
        <v>0</v>
      </c>
      <c r="AL32" s="61"/>
      <c r="AM32" s="61"/>
      <c r="AN32" s="61"/>
      <c r="AO32" s="65"/>
      <c r="AP32" s="59"/>
      <c r="AQ32" s="66"/>
      <c r="BE32" s="39"/>
    </row>
    <row r="33" s="1" customFormat="1" ht="6.96" customHeight="1">
      <c r="B33" s="46"/>
      <c r="C33" s="47"/>
      <c r="D33" s="47"/>
      <c r="E33" s="47"/>
      <c r="F33" s="47"/>
      <c r="G33" s="47"/>
      <c r="H33" s="47"/>
      <c r="I33" s="47"/>
      <c r="J33" s="47"/>
      <c r="K33" s="47"/>
      <c r="L33" s="47"/>
      <c r="M33" s="47"/>
      <c r="N33" s="47"/>
      <c r="O33" s="47"/>
      <c r="P33" s="47"/>
      <c r="Q33" s="47"/>
      <c r="R33" s="47"/>
      <c r="S33" s="47"/>
      <c r="T33" s="47"/>
      <c r="U33" s="47"/>
      <c r="V33" s="47"/>
      <c r="W33" s="47"/>
      <c r="X33" s="47"/>
      <c r="Y33" s="47"/>
      <c r="Z33" s="47"/>
      <c r="AA33" s="47"/>
      <c r="AB33" s="47"/>
      <c r="AC33" s="47"/>
      <c r="AD33" s="47"/>
      <c r="AE33" s="47"/>
      <c r="AF33" s="47"/>
      <c r="AG33" s="47"/>
      <c r="AH33" s="47"/>
      <c r="AI33" s="47"/>
      <c r="AJ33" s="47"/>
      <c r="AK33" s="47"/>
      <c r="AL33" s="47"/>
      <c r="AM33" s="47"/>
      <c r="AN33" s="47"/>
      <c r="AO33" s="47"/>
      <c r="AP33" s="47"/>
      <c r="AQ33" s="51"/>
    </row>
    <row r="34" s="1" customFormat="1" ht="6.96" customHeight="1">
      <c r="B34" s="67"/>
      <c r="C34" s="68"/>
      <c r="D34" s="68"/>
      <c r="E34" s="68"/>
      <c r="F34" s="68"/>
      <c r="G34" s="68"/>
      <c r="H34" s="68"/>
      <c r="I34" s="68"/>
      <c r="J34" s="68"/>
      <c r="K34" s="68"/>
      <c r="L34" s="68"/>
      <c r="M34" s="68"/>
      <c r="N34" s="68"/>
      <c r="O34" s="68"/>
      <c r="P34" s="68"/>
      <c r="Q34" s="68"/>
      <c r="R34" s="68"/>
      <c r="S34" s="68"/>
      <c r="T34" s="68"/>
      <c r="U34" s="68"/>
      <c r="V34" s="68"/>
      <c r="W34" s="68"/>
      <c r="X34" s="68"/>
      <c r="Y34" s="68"/>
      <c r="Z34" s="68"/>
      <c r="AA34" s="68"/>
      <c r="AB34" s="68"/>
      <c r="AC34" s="68"/>
      <c r="AD34" s="68"/>
      <c r="AE34" s="68"/>
      <c r="AF34" s="68"/>
      <c r="AG34" s="68"/>
      <c r="AH34" s="68"/>
      <c r="AI34" s="68"/>
      <c r="AJ34" s="68"/>
      <c r="AK34" s="68"/>
      <c r="AL34" s="68"/>
      <c r="AM34" s="68"/>
      <c r="AN34" s="68"/>
      <c r="AO34" s="68"/>
      <c r="AP34" s="68"/>
      <c r="AQ34" s="69"/>
    </row>
    <row r="38" s="1" customFormat="1" ht="6.96" customHeight="1">
      <c r="B38" s="70"/>
      <c r="C38" s="71"/>
      <c r="D38" s="71"/>
      <c r="E38" s="71"/>
      <c r="F38" s="71"/>
      <c r="G38" s="71"/>
      <c r="H38" s="71"/>
      <c r="I38" s="71"/>
      <c r="J38" s="71"/>
      <c r="K38" s="71"/>
      <c r="L38" s="71"/>
      <c r="M38" s="71"/>
      <c r="N38" s="71"/>
      <c r="O38" s="71"/>
      <c r="P38" s="71"/>
      <c r="Q38" s="71"/>
      <c r="R38" s="71"/>
      <c r="S38" s="71"/>
      <c r="T38" s="71"/>
      <c r="U38" s="71"/>
      <c r="V38" s="71"/>
      <c r="W38" s="71"/>
      <c r="X38" s="71"/>
      <c r="Y38" s="71"/>
      <c r="Z38" s="71"/>
      <c r="AA38" s="71"/>
      <c r="AB38" s="71"/>
      <c r="AC38" s="71"/>
      <c r="AD38" s="71"/>
      <c r="AE38" s="71"/>
      <c r="AF38" s="71"/>
      <c r="AG38" s="71"/>
      <c r="AH38" s="71"/>
      <c r="AI38" s="71"/>
      <c r="AJ38" s="71"/>
      <c r="AK38" s="71"/>
      <c r="AL38" s="71"/>
      <c r="AM38" s="71"/>
      <c r="AN38" s="71"/>
      <c r="AO38" s="71"/>
      <c r="AP38" s="71"/>
      <c r="AQ38" s="71"/>
      <c r="AR38" s="72"/>
    </row>
    <row r="39" s="1" customFormat="1" ht="36.96" customHeight="1">
      <c r="B39" s="46"/>
      <c r="C39" s="73" t="s">
        <v>55</v>
      </c>
      <c r="D39" s="74"/>
      <c r="E39" s="74"/>
      <c r="F39" s="74"/>
      <c r="G39" s="74"/>
      <c r="H39" s="74"/>
      <c r="I39" s="74"/>
      <c r="J39" s="74"/>
      <c r="K39" s="74"/>
      <c r="L39" s="74"/>
      <c r="M39" s="74"/>
      <c r="N39" s="74"/>
      <c r="O39" s="74"/>
      <c r="P39" s="74"/>
      <c r="Q39" s="74"/>
      <c r="R39" s="74"/>
      <c r="S39" s="74"/>
      <c r="T39" s="74"/>
      <c r="U39" s="74"/>
      <c r="V39" s="74"/>
      <c r="W39" s="74"/>
      <c r="X39" s="74"/>
      <c r="Y39" s="74"/>
      <c r="Z39" s="74"/>
      <c r="AA39" s="74"/>
      <c r="AB39" s="74"/>
      <c r="AC39" s="74"/>
      <c r="AD39" s="74"/>
      <c r="AE39" s="74"/>
      <c r="AF39" s="74"/>
      <c r="AG39" s="74"/>
      <c r="AH39" s="74"/>
      <c r="AI39" s="74"/>
      <c r="AJ39" s="74"/>
      <c r="AK39" s="74"/>
      <c r="AL39" s="74"/>
      <c r="AM39" s="74"/>
      <c r="AN39" s="74"/>
      <c r="AO39" s="74"/>
      <c r="AP39" s="74"/>
      <c r="AQ39" s="74"/>
      <c r="AR39" s="72"/>
    </row>
    <row r="40" s="1" customFormat="1" ht="6.96" customHeight="1">
      <c r="B40" s="46"/>
      <c r="C40" s="74"/>
      <c r="D40" s="74"/>
      <c r="E40" s="74"/>
      <c r="F40" s="74"/>
      <c r="G40" s="74"/>
      <c r="H40" s="74"/>
      <c r="I40" s="74"/>
      <c r="J40" s="74"/>
      <c r="K40" s="74"/>
      <c r="L40" s="74"/>
      <c r="M40" s="74"/>
      <c r="N40" s="74"/>
      <c r="O40" s="74"/>
      <c r="P40" s="74"/>
      <c r="Q40" s="74"/>
      <c r="R40" s="74"/>
      <c r="S40" s="74"/>
      <c r="T40" s="74"/>
      <c r="U40" s="74"/>
      <c r="V40" s="74"/>
      <c r="W40" s="74"/>
      <c r="X40" s="74"/>
      <c r="Y40" s="74"/>
      <c r="Z40" s="74"/>
      <c r="AA40" s="74"/>
      <c r="AB40" s="74"/>
      <c r="AC40" s="74"/>
      <c r="AD40" s="74"/>
      <c r="AE40" s="74"/>
      <c r="AF40" s="74"/>
      <c r="AG40" s="74"/>
      <c r="AH40" s="74"/>
      <c r="AI40" s="74"/>
      <c r="AJ40" s="74"/>
      <c r="AK40" s="74"/>
      <c r="AL40" s="74"/>
      <c r="AM40" s="74"/>
      <c r="AN40" s="74"/>
      <c r="AO40" s="74"/>
      <c r="AP40" s="74"/>
      <c r="AQ40" s="74"/>
      <c r="AR40" s="72"/>
    </row>
    <row r="41" s="3" customFormat="1" ht="14.4" customHeight="1">
      <c r="B41" s="75"/>
      <c r="C41" s="76" t="s">
        <v>15</v>
      </c>
      <c r="D41" s="77"/>
      <c r="E41" s="77"/>
      <c r="F41" s="77"/>
      <c r="G41" s="77"/>
      <c r="H41" s="77"/>
      <c r="I41" s="77"/>
      <c r="J41" s="77"/>
      <c r="K41" s="77"/>
      <c r="L41" s="77" t="str">
        <f>K5</f>
        <v>017326A</v>
      </c>
      <c r="M41" s="77"/>
      <c r="N41" s="77"/>
      <c r="O41" s="77"/>
      <c r="P41" s="77"/>
      <c r="Q41" s="77"/>
      <c r="R41" s="77"/>
      <c r="S41" s="77"/>
      <c r="T41" s="77"/>
      <c r="U41" s="77"/>
      <c r="V41" s="77"/>
      <c r="W41" s="77"/>
      <c r="X41" s="77"/>
      <c r="Y41" s="77"/>
      <c r="Z41" s="77"/>
      <c r="AA41" s="77"/>
      <c r="AB41" s="77"/>
      <c r="AC41" s="77"/>
      <c r="AD41" s="77"/>
      <c r="AE41" s="77"/>
      <c r="AF41" s="77"/>
      <c r="AG41" s="77"/>
      <c r="AH41" s="77"/>
      <c r="AI41" s="77"/>
      <c r="AJ41" s="77"/>
      <c r="AK41" s="77"/>
      <c r="AL41" s="77"/>
      <c r="AM41" s="77"/>
      <c r="AN41" s="77"/>
      <c r="AO41" s="77"/>
      <c r="AP41" s="77"/>
      <c r="AQ41" s="77"/>
      <c r="AR41" s="78"/>
    </row>
    <row r="42" s="4" customFormat="1" ht="36.96" customHeight="1">
      <c r="B42" s="79"/>
      <c r="C42" s="80" t="s">
        <v>18</v>
      </c>
      <c r="D42" s="81"/>
      <c r="E42" s="81"/>
      <c r="F42" s="81"/>
      <c r="G42" s="81"/>
      <c r="H42" s="81"/>
      <c r="I42" s="81"/>
      <c r="J42" s="81"/>
      <c r="K42" s="81"/>
      <c r="L42" s="82" t="str">
        <f>K6</f>
        <v>Vltava, ř. km 61.50 – 61.69, Modřany – vysokovodní stání</v>
      </c>
      <c r="M42" s="81"/>
      <c r="N42" s="81"/>
      <c r="O42" s="81"/>
      <c r="P42" s="81"/>
      <c r="Q42" s="81"/>
      <c r="R42" s="81"/>
      <c r="S42" s="81"/>
      <c r="T42" s="81"/>
      <c r="U42" s="81"/>
      <c r="V42" s="81"/>
      <c r="W42" s="81"/>
      <c r="X42" s="81"/>
      <c r="Y42" s="81"/>
      <c r="Z42" s="81"/>
      <c r="AA42" s="81"/>
      <c r="AB42" s="81"/>
      <c r="AC42" s="81"/>
      <c r="AD42" s="81"/>
      <c r="AE42" s="81"/>
      <c r="AF42" s="81"/>
      <c r="AG42" s="81"/>
      <c r="AH42" s="81"/>
      <c r="AI42" s="81"/>
      <c r="AJ42" s="81"/>
      <c r="AK42" s="81"/>
      <c r="AL42" s="81"/>
      <c r="AM42" s="81"/>
      <c r="AN42" s="81"/>
      <c r="AO42" s="81"/>
      <c r="AP42" s="81"/>
      <c r="AQ42" s="81"/>
      <c r="AR42" s="83"/>
    </row>
    <row r="43" s="1" customFormat="1" ht="6.96" customHeight="1">
      <c r="B43" s="46"/>
      <c r="C43" s="74"/>
      <c r="D43" s="74"/>
      <c r="E43" s="74"/>
      <c r="F43" s="74"/>
      <c r="G43" s="74"/>
      <c r="H43" s="74"/>
      <c r="I43" s="74"/>
      <c r="J43" s="74"/>
      <c r="K43" s="74"/>
      <c r="L43" s="74"/>
      <c r="M43" s="74"/>
      <c r="N43" s="74"/>
      <c r="O43" s="74"/>
      <c r="P43" s="74"/>
      <c r="Q43" s="74"/>
      <c r="R43" s="74"/>
      <c r="S43" s="74"/>
      <c r="T43" s="74"/>
      <c r="U43" s="74"/>
      <c r="V43" s="74"/>
      <c r="W43" s="74"/>
      <c r="X43" s="74"/>
      <c r="Y43" s="74"/>
      <c r="Z43" s="74"/>
      <c r="AA43" s="74"/>
      <c r="AB43" s="74"/>
      <c r="AC43" s="74"/>
      <c r="AD43" s="74"/>
      <c r="AE43" s="74"/>
      <c r="AF43" s="74"/>
      <c r="AG43" s="74"/>
      <c r="AH43" s="74"/>
      <c r="AI43" s="74"/>
      <c r="AJ43" s="74"/>
      <c r="AK43" s="74"/>
      <c r="AL43" s="74"/>
      <c r="AM43" s="74"/>
      <c r="AN43" s="74"/>
      <c r="AO43" s="74"/>
      <c r="AP43" s="74"/>
      <c r="AQ43" s="74"/>
      <c r="AR43" s="72"/>
    </row>
    <row r="44" s="1" customFormat="1">
      <c r="B44" s="46"/>
      <c r="C44" s="76" t="s">
        <v>23</v>
      </c>
      <c r="D44" s="74"/>
      <c r="E44" s="74"/>
      <c r="F44" s="74"/>
      <c r="G44" s="74"/>
      <c r="H44" s="74"/>
      <c r="I44" s="74"/>
      <c r="J44" s="74"/>
      <c r="K44" s="74"/>
      <c r="L44" s="84" t="str">
        <f>IF(K8="","",K8)</f>
        <v>Vltava, ř. km 61.50 – 61.69, Modřany</v>
      </c>
      <c r="M44" s="74"/>
      <c r="N44" s="74"/>
      <c r="O44" s="74"/>
      <c r="P44" s="74"/>
      <c r="Q44" s="74"/>
      <c r="R44" s="74"/>
      <c r="S44" s="74"/>
      <c r="T44" s="74"/>
      <c r="U44" s="74"/>
      <c r="V44" s="74"/>
      <c r="W44" s="74"/>
      <c r="X44" s="74"/>
      <c r="Y44" s="74"/>
      <c r="Z44" s="74"/>
      <c r="AA44" s="74"/>
      <c r="AB44" s="74"/>
      <c r="AC44" s="74"/>
      <c r="AD44" s="74"/>
      <c r="AE44" s="74"/>
      <c r="AF44" s="74"/>
      <c r="AG44" s="74"/>
      <c r="AH44" s="74"/>
      <c r="AI44" s="76" t="s">
        <v>25</v>
      </c>
      <c r="AJ44" s="74"/>
      <c r="AK44" s="74"/>
      <c r="AL44" s="74"/>
      <c r="AM44" s="85" t="str">
        <f>IF(AN8= "","",AN8)</f>
        <v>10. 1. 2019</v>
      </c>
      <c r="AN44" s="85"/>
      <c r="AO44" s="74"/>
      <c r="AP44" s="74"/>
      <c r="AQ44" s="74"/>
      <c r="AR44" s="72"/>
    </row>
    <row r="45" s="1" customFormat="1" ht="6.96" customHeight="1">
      <c r="B45" s="46"/>
      <c r="C45" s="74"/>
      <c r="D45" s="74"/>
      <c r="E45" s="74"/>
      <c r="F45" s="74"/>
      <c r="G45" s="74"/>
      <c r="H45" s="74"/>
      <c r="I45" s="74"/>
      <c r="J45" s="74"/>
      <c r="K45" s="74"/>
      <c r="L45" s="74"/>
      <c r="M45" s="74"/>
      <c r="N45" s="74"/>
      <c r="O45" s="74"/>
      <c r="P45" s="74"/>
      <c r="Q45" s="74"/>
      <c r="R45" s="74"/>
      <c r="S45" s="74"/>
      <c r="T45" s="74"/>
      <c r="U45" s="74"/>
      <c r="V45" s="74"/>
      <c r="W45" s="74"/>
      <c r="X45" s="74"/>
      <c r="Y45" s="74"/>
      <c r="Z45" s="74"/>
      <c r="AA45" s="74"/>
      <c r="AB45" s="74"/>
      <c r="AC45" s="74"/>
      <c r="AD45" s="74"/>
      <c r="AE45" s="74"/>
      <c r="AF45" s="74"/>
      <c r="AG45" s="74"/>
      <c r="AH45" s="74"/>
      <c r="AI45" s="74"/>
      <c r="AJ45" s="74"/>
      <c r="AK45" s="74"/>
      <c r="AL45" s="74"/>
      <c r="AM45" s="74"/>
      <c r="AN45" s="74"/>
      <c r="AO45" s="74"/>
      <c r="AP45" s="74"/>
      <c r="AQ45" s="74"/>
      <c r="AR45" s="72"/>
    </row>
    <row r="46" s="1" customFormat="1">
      <c r="B46" s="46"/>
      <c r="C46" s="76" t="s">
        <v>27</v>
      </c>
      <c r="D46" s="74"/>
      <c r="E46" s="74"/>
      <c r="F46" s="74"/>
      <c r="G46" s="74"/>
      <c r="H46" s="74"/>
      <c r="I46" s="74"/>
      <c r="J46" s="74"/>
      <c r="K46" s="74"/>
      <c r="L46" s="77" t="str">
        <f>IF(E11= "","",E11)</f>
        <v>Povodí Vltavy, státní podnik</v>
      </c>
      <c r="M46" s="74"/>
      <c r="N46" s="74"/>
      <c r="O46" s="74"/>
      <c r="P46" s="74"/>
      <c r="Q46" s="74"/>
      <c r="R46" s="74"/>
      <c r="S46" s="74"/>
      <c r="T46" s="74"/>
      <c r="U46" s="74"/>
      <c r="V46" s="74"/>
      <c r="W46" s="74"/>
      <c r="X46" s="74"/>
      <c r="Y46" s="74"/>
      <c r="Z46" s="74"/>
      <c r="AA46" s="74"/>
      <c r="AB46" s="74"/>
      <c r="AC46" s="74"/>
      <c r="AD46" s="74"/>
      <c r="AE46" s="74"/>
      <c r="AF46" s="74"/>
      <c r="AG46" s="74"/>
      <c r="AH46" s="74"/>
      <c r="AI46" s="76" t="s">
        <v>35</v>
      </c>
      <c r="AJ46" s="74"/>
      <c r="AK46" s="74"/>
      <c r="AL46" s="74"/>
      <c r="AM46" s="77" t="str">
        <f>IF(E17="","",E17)</f>
        <v>AQUATIS a. s.</v>
      </c>
      <c r="AN46" s="77"/>
      <c r="AO46" s="77"/>
      <c r="AP46" s="77"/>
      <c r="AQ46" s="74"/>
      <c r="AR46" s="72"/>
      <c r="AS46" s="86" t="s">
        <v>56</v>
      </c>
      <c r="AT46" s="87"/>
      <c r="AU46" s="88"/>
      <c r="AV46" s="88"/>
      <c r="AW46" s="88"/>
      <c r="AX46" s="88"/>
      <c r="AY46" s="88"/>
      <c r="AZ46" s="88"/>
      <c r="BA46" s="88"/>
      <c r="BB46" s="88"/>
      <c r="BC46" s="88"/>
      <c r="BD46" s="89"/>
    </row>
    <row r="47" s="1" customFormat="1">
      <c r="B47" s="46"/>
      <c r="C47" s="76" t="s">
        <v>33</v>
      </c>
      <c r="D47" s="74"/>
      <c r="E47" s="74"/>
      <c r="F47" s="74"/>
      <c r="G47" s="74"/>
      <c r="H47" s="74"/>
      <c r="I47" s="74"/>
      <c r="J47" s="74"/>
      <c r="K47" s="74"/>
      <c r="L47" s="77" t="str">
        <f>IF(E14= "Vyplň údaj","",E14)</f>
        <v/>
      </c>
      <c r="M47" s="74"/>
      <c r="N47" s="74"/>
      <c r="O47" s="74"/>
      <c r="P47" s="74"/>
      <c r="Q47" s="74"/>
      <c r="R47" s="74"/>
      <c r="S47" s="74"/>
      <c r="T47" s="74"/>
      <c r="U47" s="74"/>
      <c r="V47" s="74"/>
      <c r="W47" s="74"/>
      <c r="X47" s="74"/>
      <c r="Y47" s="74"/>
      <c r="Z47" s="74"/>
      <c r="AA47" s="74"/>
      <c r="AB47" s="74"/>
      <c r="AC47" s="74"/>
      <c r="AD47" s="74"/>
      <c r="AE47" s="74"/>
      <c r="AF47" s="74"/>
      <c r="AG47" s="74"/>
      <c r="AH47" s="74"/>
      <c r="AI47" s="74"/>
      <c r="AJ47" s="74"/>
      <c r="AK47" s="74"/>
      <c r="AL47" s="74"/>
      <c r="AM47" s="74"/>
      <c r="AN47" s="74"/>
      <c r="AO47" s="74"/>
      <c r="AP47" s="74"/>
      <c r="AQ47" s="74"/>
      <c r="AR47" s="72"/>
      <c r="AS47" s="90"/>
      <c r="AT47" s="91"/>
      <c r="AU47" s="92"/>
      <c r="AV47" s="92"/>
      <c r="AW47" s="92"/>
      <c r="AX47" s="92"/>
      <c r="AY47" s="92"/>
      <c r="AZ47" s="92"/>
      <c r="BA47" s="92"/>
      <c r="BB47" s="92"/>
      <c r="BC47" s="92"/>
      <c r="BD47" s="93"/>
    </row>
    <row r="48" s="1" customFormat="1" ht="10.8" customHeight="1">
      <c r="B48" s="46"/>
      <c r="C48" s="74"/>
      <c r="D48" s="74"/>
      <c r="E48" s="74"/>
      <c r="F48" s="74"/>
      <c r="G48" s="74"/>
      <c r="H48" s="74"/>
      <c r="I48" s="74"/>
      <c r="J48" s="74"/>
      <c r="K48" s="74"/>
      <c r="L48" s="74"/>
      <c r="M48" s="74"/>
      <c r="N48" s="74"/>
      <c r="O48" s="74"/>
      <c r="P48" s="74"/>
      <c r="Q48" s="74"/>
      <c r="R48" s="74"/>
      <c r="S48" s="74"/>
      <c r="T48" s="74"/>
      <c r="U48" s="74"/>
      <c r="V48" s="74"/>
      <c r="W48" s="74"/>
      <c r="X48" s="74"/>
      <c r="Y48" s="74"/>
      <c r="Z48" s="74"/>
      <c r="AA48" s="74"/>
      <c r="AB48" s="74"/>
      <c r="AC48" s="74"/>
      <c r="AD48" s="74"/>
      <c r="AE48" s="74"/>
      <c r="AF48" s="74"/>
      <c r="AG48" s="74"/>
      <c r="AH48" s="74"/>
      <c r="AI48" s="74"/>
      <c r="AJ48" s="74"/>
      <c r="AK48" s="74"/>
      <c r="AL48" s="74"/>
      <c r="AM48" s="74"/>
      <c r="AN48" s="74"/>
      <c r="AO48" s="74"/>
      <c r="AP48" s="74"/>
      <c r="AQ48" s="74"/>
      <c r="AR48" s="72"/>
      <c r="AS48" s="94"/>
      <c r="AT48" s="55"/>
      <c r="AU48" s="47"/>
      <c r="AV48" s="47"/>
      <c r="AW48" s="47"/>
      <c r="AX48" s="47"/>
      <c r="AY48" s="47"/>
      <c r="AZ48" s="47"/>
      <c r="BA48" s="47"/>
      <c r="BB48" s="47"/>
      <c r="BC48" s="47"/>
      <c r="BD48" s="95"/>
    </row>
    <row r="49" s="1" customFormat="1" ht="29.28" customHeight="1">
      <c r="B49" s="46"/>
      <c r="C49" s="96" t="s">
        <v>57</v>
      </c>
      <c r="D49" s="97"/>
      <c r="E49" s="97"/>
      <c r="F49" s="97"/>
      <c r="G49" s="97"/>
      <c r="H49" s="98"/>
      <c r="I49" s="99" t="s">
        <v>58</v>
      </c>
      <c r="J49" s="97"/>
      <c r="K49" s="97"/>
      <c r="L49" s="97"/>
      <c r="M49" s="97"/>
      <c r="N49" s="97"/>
      <c r="O49" s="97"/>
      <c r="P49" s="97"/>
      <c r="Q49" s="97"/>
      <c r="R49" s="97"/>
      <c r="S49" s="97"/>
      <c r="T49" s="97"/>
      <c r="U49" s="97"/>
      <c r="V49" s="97"/>
      <c r="W49" s="97"/>
      <c r="X49" s="97"/>
      <c r="Y49" s="97"/>
      <c r="Z49" s="97"/>
      <c r="AA49" s="97"/>
      <c r="AB49" s="97"/>
      <c r="AC49" s="97"/>
      <c r="AD49" s="97"/>
      <c r="AE49" s="97"/>
      <c r="AF49" s="97"/>
      <c r="AG49" s="100" t="s">
        <v>59</v>
      </c>
      <c r="AH49" s="97"/>
      <c r="AI49" s="97"/>
      <c r="AJ49" s="97"/>
      <c r="AK49" s="97"/>
      <c r="AL49" s="97"/>
      <c r="AM49" s="97"/>
      <c r="AN49" s="99" t="s">
        <v>60</v>
      </c>
      <c r="AO49" s="97"/>
      <c r="AP49" s="97"/>
      <c r="AQ49" s="101" t="s">
        <v>61</v>
      </c>
      <c r="AR49" s="72"/>
      <c r="AS49" s="102" t="s">
        <v>62</v>
      </c>
      <c r="AT49" s="103" t="s">
        <v>63</v>
      </c>
      <c r="AU49" s="103" t="s">
        <v>64</v>
      </c>
      <c r="AV49" s="103" t="s">
        <v>65</v>
      </c>
      <c r="AW49" s="103" t="s">
        <v>66</v>
      </c>
      <c r="AX49" s="103" t="s">
        <v>67</v>
      </c>
      <c r="AY49" s="103" t="s">
        <v>68</v>
      </c>
      <c r="AZ49" s="103" t="s">
        <v>69</v>
      </c>
      <c r="BA49" s="103" t="s">
        <v>70</v>
      </c>
      <c r="BB49" s="103" t="s">
        <v>71</v>
      </c>
      <c r="BC49" s="103" t="s">
        <v>72</v>
      </c>
      <c r="BD49" s="104" t="s">
        <v>73</v>
      </c>
    </row>
    <row r="50" s="1" customFormat="1" ht="10.8" customHeight="1">
      <c r="B50" s="46"/>
      <c r="C50" s="74"/>
      <c r="D50" s="74"/>
      <c r="E50" s="74"/>
      <c r="F50" s="74"/>
      <c r="G50" s="74"/>
      <c r="H50" s="74"/>
      <c r="I50" s="74"/>
      <c r="J50" s="74"/>
      <c r="K50" s="74"/>
      <c r="L50" s="74"/>
      <c r="M50" s="74"/>
      <c r="N50" s="74"/>
      <c r="O50" s="74"/>
      <c r="P50" s="74"/>
      <c r="Q50" s="74"/>
      <c r="R50" s="74"/>
      <c r="S50" s="74"/>
      <c r="T50" s="74"/>
      <c r="U50" s="74"/>
      <c r="V50" s="74"/>
      <c r="W50" s="74"/>
      <c r="X50" s="74"/>
      <c r="Y50" s="74"/>
      <c r="Z50" s="74"/>
      <c r="AA50" s="74"/>
      <c r="AB50" s="74"/>
      <c r="AC50" s="74"/>
      <c r="AD50" s="74"/>
      <c r="AE50" s="74"/>
      <c r="AF50" s="74"/>
      <c r="AG50" s="74"/>
      <c r="AH50" s="74"/>
      <c r="AI50" s="74"/>
      <c r="AJ50" s="74"/>
      <c r="AK50" s="74"/>
      <c r="AL50" s="74"/>
      <c r="AM50" s="74"/>
      <c r="AN50" s="74"/>
      <c r="AO50" s="74"/>
      <c r="AP50" s="74"/>
      <c r="AQ50" s="74"/>
      <c r="AR50" s="72"/>
      <c r="AS50" s="105"/>
      <c r="AT50" s="106"/>
      <c r="AU50" s="106"/>
      <c r="AV50" s="106"/>
      <c r="AW50" s="106"/>
      <c r="AX50" s="106"/>
      <c r="AY50" s="106"/>
      <c r="AZ50" s="106"/>
      <c r="BA50" s="106"/>
      <c r="BB50" s="106"/>
      <c r="BC50" s="106"/>
      <c r="BD50" s="107"/>
    </row>
    <row r="51" s="4" customFormat="1" ht="32.4" customHeight="1">
      <c r="B51" s="79"/>
      <c r="C51" s="108" t="s">
        <v>74</v>
      </c>
      <c r="D51" s="109"/>
      <c r="E51" s="109"/>
      <c r="F51" s="109"/>
      <c r="G51" s="109"/>
      <c r="H51" s="109"/>
      <c r="I51" s="109"/>
      <c r="J51" s="109"/>
      <c r="K51" s="109"/>
      <c r="L51" s="109"/>
      <c r="M51" s="109"/>
      <c r="N51" s="109"/>
      <c r="O51" s="109"/>
      <c r="P51" s="109"/>
      <c r="Q51" s="109"/>
      <c r="R51" s="109"/>
      <c r="S51" s="109"/>
      <c r="T51" s="109"/>
      <c r="U51" s="109"/>
      <c r="V51" s="109"/>
      <c r="W51" s="109"/>
      <c r="X51" s="109"/>
      <c r="Y51" s="109"/>
      <c r="Z51" s="109"/>
      <c r="AA51" s="109"/>
      <c r="AB51" s="109"/>
      <c r="AC51" s="109"/>
      <c r="AD51" s="109"/>
      <c r="AE51" s="109"/>
      <c r="AF51" s="109"/>
      <c r="AG51" s="110">
        <f>ROUND(SUM(AG52:AG53),2)</f>
        <v>0</v>
      </c>
      <c r="AH51" s="110"/>
      <c r="AI51" s="110"/>
      <c r="AJ51" s="110"/>
      <c r="AK51" s="110"/>
      <c r="AL51" s="110"/>
      <c r="AM51" s="110"/>
      <c r="AN51" s="111">
        <f>SUM(AG51,AT51)</f>
        <v>0</v>
      </c>
      <c r="AO51" s="111"/>
      <c r="AP51" s="111"/>
      <c r="AQ51" s="112" t="s">
        <v>21</v>
      </c>
      <c r="AR51" s="83"/>
      <c r="AS51" s="113">
        <f>ROUND(SUM(AS52:AS53),2)</f>
        <v>0</v>
      </c>
      <c r="AT51" s="114">
        <f>ROUND(SUM(AV51:AW51),2)</f>
        <v>0</v>
      </c>
      <c r="AU51" s="115">
        <f>ROUND(SUM(AU52:AU53),5)</f>
        <v>0</v>
      </c>
      <c r="AV51" s="114">
        <f>ROUND(AZ51*L26,2)</f>
        <v>0</v>
      </c>
      <c r="AW51" s="114">
        <f>ROUND(BA51*L27,2)</f>
        <v>0</v>
      </c>
      <c r="AX51" s="114">
        <f>ROUND(BB51*L26,2)</f>
        <v>0</v>
      </c>
      <c r="AY51" s="114">
        <f>ROUND(BC51*L27,2)</f>
        <v>0</v>
      </c>
      <c r="AZ51" s="114">
        <f>ROUND(SUM(AZ52:AZ53),2)</f>
        <v>0</v>
      </c>
      <c r="BA51" s="114">
        <f>ROUND(SUM(BA52:BA53),2)</f>
        <v>0</v>
      </c>
      <c r="BB51" s="114">
        <f>ROUND(SUM(BB52:BB53),2)</f>
        <v>0</v>
      </c>
      <c r="BC51" s="114">
        <f>ROUND(SUM(BC52:BC53),2)</f>
        <v>0</v>
      </c>
      <c r="BD51" s="116">
        <f>ROUND(SUM(BD52:BD53),2)</f>
        <v>0</v>
      </c>
      <c r="BS51" s="117" t="s">
        <v>75</v>
      </c>
      <c r="BT51" s="117" t="s">
        <v>76</v>
      </c>
      <c r="BU51" s="118" t="s">
        <v>77</v>
      </c>
      <c r="BV51" s="117" t="s">
        <v>78</v>
      </c>
      <c r="BW51" s="117" t="s">
        <v>7</v>
      </c>
      <c r="BX51" s="117" t="s">
        <v>79</v>
      </c>
      <c r="CL51" s="117" t="s">
        <v>21</v>
      </c>
    </row>
    <row r="52" s="5" customFormat="1" ht="16.5" customHeight="1">
      <c r="A52" s="119" t="s">
        <v>80</v>
      </c>
      <c r="B52" s="120"/>
      <c r="C52" s="121"/>
      <c r="D52" s="122" t="s">
        <v>81</v>
      </c>
      <c r="E52" s="122"/>
      <c r="F52" s="122"/>
      <c r="G52" s="122"/>
      <c r="H52" s="122"/>
      <c r="I52" s="123"/>
      <c r="J52" s="122" t="s">
        <v>82</v>
      </c>
      <c r="K52" s="122"/>
      <c r="L52" s="122"/>
      <c r="M52" s="122"/>
      <c r="N52" s="122"/>
      <c r="O52" s="122"/>
      <c r="P52" s="122"/>
      <c r="Q52" s="122"/>
      <c r="R52" s="122"/>
      <c r="S52" s="122"/>
      <c r="T52" s="122"/>
      <c r="U52" s="122"/>
      <c r="V52" s="122"/>
      <c r="W52" s="122"/>
      <c r="X52" s="122"/>
      <c r="Y52" s="122"/>
      <c r="Z52" s="122"/>
      <c r="AA52" s="122"/>
      <c r="AB52" s="122"/>
      <c r="AC52" s="122"/>
      <c r="AD52" s="122"/>
      <c r="AE52" s="122"/>
      <c r="AF52" s="122"/>
      <c r="AG52" s="124">
        <f>'SO 01 - Vysokovodní stání   '!J27</f>
        <v>0</v>
      </c>
      <c r="AH52" s="123"/>
      <c r="AI52" s="123"/>
      <c r="AJ52" s="123"/>
      <c r="AK52" s="123"/>
      <c r="AL52" s="123"/>
      <c r="AM52" s="123"/>
      <c r="AN52" s="124">
        <f>SUM(AG52,AT52)</f>
        <v>0</v>
      </c>
      <c r="AO52" s="123"/>
      <c r="AP52" s="123"/>
      <c r="AQ52" s="125" t="s">
        <v>83</v>
      </c>
      <c r="AR52" s="126"/>
      <c r="AS52" s="127">
        <v>0</v>
      </c>
      <c r="AT52" s="128">
        <f>ROUND(SUM(AV52:AW52),2)</f>
        <v>0</v>
      </c>
      <c r="AU52" s="129">
        <f>'SO 01 - Vysokovodní stání   '!P86</f>
        <v>0</v>
      </c>
      <c r="AV52" s="128">
        <f>'SO 01 - Vysokovodní stání   '!J30</f>
        <v>0</v>
      </c>
      <c r="AW52" s="128">
        <f>'SO 01 - Vysokovodní stání   '!J31</f>
        <v>0</v>
      </c>
      <c r="AX52" s="128">
        <f>'SO 01 - Vysokovodní stání   '!J32</f>
        <v>0</v>
      </c>
      <c r="AY52" s="128">
        <f>'SO 01 - Vysokovodní stání   '!J33</f>
        <v>0</v>
      </c>
      <c r="AZ52" s="128">
        <f>'SO 01 - Vysokovodní stání   '!F30</f>
        <v>0</v>
      </c>
      <c r="BA52" s="128">
        <f>'SO 01 - Vysokovodní stání   '!F31</f>
        <v>0</v>
      </c>
      <c r="BB52" s="128">
        <f>'SO 01 - Vysokovodní stání   '!F32</f>
        <v>0</v>
      </c>
      <c r="BC52" s="128">
        <f>'SO 01 - Vysokovodní stání   '!F33</f>
        <v>0</v>
      </c>
      <c r="BD52" s="130">
        <f>'SO 01 - Vysokovodní stání   '!F34</f>
        <v>0</v>
      </c>
      <c r="BT52" s="131" t="s">
        <v>84</v>
      </c>
      <c r="BV52" s="131" t="s">
        <v>78</v>
      </c>
      <c r="BW52" s="131" t="s">
        <v>85</v>
      </c>
      <c r="BX52" s="131" t="s">
        <v>7</v>
      </c>
      <c r="CL52" s="131" t="s">
        <v>86</v>
      </c>
      <c r="CM52" s="131" t="s">
        <v>87</v>
      </c>
    </row>
    <row r="53" s="5" customFormat="1" ht="16.5" customHeight="1">
      <c r="A53" s="119" t="s">
        <v>80</v>
      </c>
      <c r="B53" s="120"/>
      <c r="C53" s="121"/>
      <c r="D53" s="122" t="s">
        <v>88</v>
      </c>
      <c r="E53" s="122"/>
      <c r="F53" s="122"/>
      <c r="G53" s="122"/>
      <c r="H53" s="122"/>
      <c r="I53" s="123"/>
      <c r="J53" s="122" t="s">
        <v>89</v>
      </c>
      <c r="K53" s="122"/>
      <c r="L53" s="122"/>
      <c r="M53" s="122"/>
      <c r="N53" s="122"/>
      <c r="O53" s="122"/>
      <c r="P53" s="122"/>
      <c r="Q53" s="122"/>
      <c r="R53" s="122"/>
      <c r="S53" s="122"/>
      <c r="T53" s="122"/>
      <c r="U53" s="122"/>
      <c r="V53" s="122"/>
      <c r="W53" s="122"/>
      <c r="X53" s="122"/>
      <c r="Y53" s="122"/>
      <c r="Z53" s="122"/>
      <c r="AA53" s="122"/>
      <c r="AB53" s="122"/>
      <c r="AC53" s="122"/>
      <c r="AD53" s="122"/>
      <c r="AE53" s="122"/>
      <c r="AF53" s="122"/>
      <c r="AG53" s="124">
        <f>'VON - Vedlejší a ostatní ...'!J27</f>
        <v>0</v>
      </c>
      <c r="AH53" s="123"/>
      <c r="AI53" s="123"/>
      <c r="AJ53" s="123"/>
      <c r="AK53" s="123"/>
      <c r="AL53" s="123"/>
      <c r="AM53" s="123"/>
      <c r="AN53" s="124">
        <f>SUM(AG53,AT53)</f>
        <v>0</v>
      </c>
      <c r="AO53" s="123"/>
      <c r="AP53" s="123"/>
      <c r="AQ53" s="125" t="s">
        <v>88</v>
      </c>
      <c r="AR53" s="126"/>
      <c r="AS53" s="132">
        <v>0</v>
      </c>
      <c r="AT53" s="133">
        <f>ROUND(SUM(AV53:AW53),2)</f>
        <v>0</v>
      </c>
      <c r="AU53" s="134">
        <f>'VON - Vedlejší a ostatní ...'!P80</f>
        <v>0</v>
      </c>
      <c r="AV53" s="133">
        <f>'VON - Vedlejší a ostatní ...'!J30</f>
        <v>0</v>
      </c>
      <c r="AW53" s="133">
        <f>'VON - Vedlejší a ostatní ...'!J31</f>
        <v>0</v>
      </c>
      <c r="AX53" s="133">
        <f>'VON - Vedlejší a ostatní ...'!J32</f>
        <v>0</v>
      </c>
      <c r="AY53" s="133">
        <f>'VON - Vedlejší a ostatní ...'!J33</f>
        <v>0</v>
      </c>
      <c r="AZ53" s="133">
        <f>'VON - Vedlejší a ostatní ...'!F30</f>
        <v>0</v>
      </c>
      <c r="BA53" s="133">
        <f>'VON - Vedlejší a ostatní ...'!F31</f>
        <v>0</v>
      </c>
      <c r="BB53" s="133">
        <f>'VON - Vedlejší a ostatní ...'!F32</f>
        <v>0</v>
      </c>
      <c r="BC53" s="133">
        <f>'VON - Vedlejší a ostatní ...'!F33</f>
        <v>0</v>
      </c>
      <c r="BD53" s="135">
        <f>'VON - Vedlejší a ostatní ...'!F34</f>
        <v>0</v>
      </c>
      <c r="BT53" s="131" t="s">
        <v>84</v>
      </c>
      <c r="BV53" s="131" t="s">
        <v>78</v>
      </c>
      <c r="BW53" s="131" t="s">
        <v>90</v>
      </c>
      <c r="BX53" s="131" t="s">
        <v>7</v>
      </c>
      <c r="CL53" s="131" t="s">
        <v>21</v>
      </c>
      <c r="CM53" s="131" t="s">
        <v>87</v>
      </c>
    </row>
    <row r="54" s="1" customFormat="1" ht="30" customHeight="1">
      <c r="B54" s="46"/>
      <c r="C54" s="74"/>
      <c r="D54" s="74"/>
      <c r="E54" s="74"/>
      <c r="F54" s="74"/>
      <c r="G54" s="74"/>
      <c r="H54" s="74"/>
      <c r="I54" s="74"/>
      <c r="J54" s="74"/>
      <c r="K54" s="74"/>
      <c r="L54" s="74"/>
      <c r="M54" s="74"/>
      <c r="N54" s="74"/>
      <c r="O54" s="74"/>
      <c r="P54" s="74"/>
      <c r="Q54" s="74"/>
      <c r="R54" s="74"/>
      <c r="S54" s="74"/>
      <c r="T54" s="74"/>
      <c r="U54" s="74"/>
      <c r="V54" s="74"/>
      <c r="W54" s="74"/>
      <c r="X54" s="74"/>
      <c r="Y54" s="74"/>
      <c r="Z54" s="74"/>
      <c r="AA54" s="74"/>
      <c r="AB54" s="74"/>
      <c r="AC54" s="74"/>
      <c r="AD54" s="74"/>
      <c r="AE54" s="74"/>
      <c r="AF54" s="74"/>
      <c r="AG54" s="74"/>
      <c r="AH54" s="74"/>
      <c r="AI54" s="74"/>
      <c r="AJ54" s="74"/>
      <c r="AK54" s="74"/>
      <c r="AL54" s="74"/>
      <c r="AM54" s="74"/>
      <c r="AN54" s="74"/>
      <c r="AO54" s="74"/>
      <c r="AP54" s="74"/>
      <c r="AQ54" s="74"/>
      <c r="AR54" s="72"/>
    </row>
    <row r="55" s="1" customFormat="1" ht="6.96" customHeight="1">
      <c r="B55" s="67"/>
      <c r="C55" s="68"/>
      <c r="D55" s="68"/>
      <c r="E55" s="68"/>
      <c r="F55" s="68"/>
      <c r="G55" s="68"/>
      <c r="H55" s="68"/>
      <c r="I55" s="68"/>
      <c r="J55" s="68"/>
      <c r="K55" s="68"/>
      <c r="L55" s="68"/>
      <c r="M55" s="68"/>
      <c r="N55" s="68"/>
      <c r="O55" s="68"/>
      <c r="P55" s="68"/>
      <c r="Q55" s="68"/>
      <c r="R55" s="68"/>
      <c r="S55" s="68"/>
      <c r="T55" s="68"/>
      <c r="U55" s="68"/>
      <c r="V55" s="68"/>
      <c r="W55" s="68"/>
      <c r="X55" s="68"/>
      <c r="Y55" s="68"/>
      <c r="Z55" s="68"/>
      <c r="AA55" s="68"/>
      <c r="AB55" s="68"/>
      <c r="AC55" s="68"/>
      <c r="AD55" s="68"/>
      <c r="AE55" s="68"/>
      <c r="AF55" s="68"/>
      <c r="AG55" s="68"/>
      <c r="AH55" s="68"/>
      <c r="AI55" s="68"/>
      <c r="AJ55" s="68"/>
      <c r="AK55" s="68"/>
      <c r="AL55" s="68"/>
      <c r="AM55" s="68"/>
      <c r="AN55" s="68"/>
      <c r="AO55" s="68"/>
      <c r="AP55" s="68"/>
      <c r="AQ55" s="68"/>
      <c r="AR55" s="72"/>
    </row>
  </sheetData>
  <sheetProtection sheet="1" formatColumns="0" formatRows="0" objects="1" scenarios="1" spinCount="100000" saltValue="8PXaNwvaPXhzYWeVWUXh7iLEr3RFcS+BtqO682zZxSB5Why1al9wzn33xc+vHi8pbVOYnd3NUWePx2Hgf34IyQ==" hashValue="jCbOE04XuzmZVZc25kDLbasaAVXcV7RHhpbZods9MFRCfuzRqe+bKK8clCS4EkcTgWfcwT7fU8EidP84Mt0nXA==" algorithmName="SHA-512" password="CC35"/>
  <mergeCells count="45">
    <mergeCell ref="BE5:BE32"/>
    <mergeCell ref="W30:AE30"/>
    <mergeCell ref="X32:AB32"/>
    <mergeCell ref="AK32:AO32"/>
    <mergeCell ref="AR2:BE2"/>
    <mergeCell ref="K5:AO5"/>
    <mergeCell ref="W28:AE28"/>
    <mergeCell ref="AK28:AO28"/>
    <mergeCell ref="AS46:AT48"/>
    <mergeCell ref="AN53:AP53"/>
    <mergeCell ref="AN52:AP52"/>
    <mergeCell ref="AM46:AP46"/>
    <mergeCell ref="AN49:AP49"/>
    <mergeCell ref="AG52:AM52"/>
    <mergeCell ref="AG53:AM53"/>
    <mergeCell ref="AG51:AM51"/>
    <mergeCell ref="AN51:AP51"/>
    <mergeCell ref="L29:O29"/>
    <mergeCell ref="L28:O28"/>
    <mergeCell ref="E14:AJ14"/>
    <mergeCell ref="E20:AN20"/>
    <mergeCell ref="AK23:AO23"/>
    <mergeCell ref="L25:O25"/>
    <mergeCell ref="W25:AE25"/>
    <mergeCell ref="AK25:AO25"/>
    <mergeCell ref="L26:O26"/>
    <mergeCell ref="W26:AE26"/>
    <mergeCell ref="AK26:AO26"/>
    <mergeCell ref="L27:O27"/>
    <mergeCell ref="W27:AE27"/>
    <mergeCell ref="AK27:AO27"/>
    <mergeCell ref="L30:O30"/>
    <mergeCell ref="AK30:AO30"/>
    <mergeCell ref="K6:AO6"/>
    <mergeCell ref="J52:AF52"/>
    <mergeCell ref="W29:AE29"/>
    <mergeCell ref="AK29:AO29"/>
    <mergeCell ref="C49:G49"/>
    <mergeCell ref="L42:AO42"/>
    <mergeCell ref="AM44:AN44"/>
    <mergeCell ref="I49:AF49"/>
    <mergeCell ref="AG49:AM49"/>
    <mergeCell ref="D52:H52"/>
    <mergeCell ref="D53:H53"/>
    <mergeCell ref="J53:AF53"/>
  </mergeCells>
  <hyperlinks>
    <hyperlink ref="K1:S1" location="C2" display="1) Rekapitulace stavby"/>
    <hyperlink ref="W1:AI1" location="C51" display="2) Rekapitulace objektů stavby a soupisů prací"/>
    <hyperlink ref="A52" location="'SO 01 - Vysokovodní stání   '!C2" display="/"/>
    <hyperlink ref="A53" location="'VON - Vedlejší a ostatní ...'!C2" displa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6"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37"/>
      <c r="C1" s="137"/>
      <c r="D1" s="138" t="s">
        <v>1</v>
      </c>
      <c r="E1" s="137"/>
      <c r="F1" s="139" t="s">
        <v>91</v>
      </c>
      <c r="G1" s="139" t="s">
        <v>92</v>
      </c>
      <c r="H1" s="139"/>
      <c r="I1" s="140"/>
      <c r="J1" s="139" t="s">
        <v>93</v>
      </c>
      <c r="K1" s="138" t="s">
        <v>94</v>
      </c>
      <c r="L1" s="139" t="s">
        <v>95</v>
      </c>
      <c r="M1" s="139"/>
      <c r="N1" s="139"/>
      <c r="O1" s="139"/>
      <c r="P1" s="139"/>
      <c r="Q1" s="139"/>
      <c r="R1" s="139"/>
      <c r="S1" s="139"/>
      <c r="T1" s="139"/>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85</v>
      </c>
      <c r="AZ2" s="141" t="s">
        <v>96</v>
      </c>
      <c r="BA2" s="141" t="s">
        <v>97</v>
      </c>
      <c r="BB2" s="141" t="s">
        <v>98</v>
      </c>
      <c r="BC2" s="141" t="s">
        <v>99</v>
      </c>
      <c r="BD2" s="141" t="s">
        <v>87</v>
      </c>
    </row>
    <row r="3" ht="6.96" customHeight="1">
      <c r="B3" s="25"/>
      <c r="C3" s="26"/>
      <c r="D3" s="26"/>
      <c r="E3" s="26"/>
      <c r="F3" s="26"/>
      <c r="G3" s="26"/>
      <c r="H3" s="26"/>
      <c r="I3" s="142"/>
      <c r="J3" s="26"/>
      <c r="K3" s="27"/>
      <c r="AT3" s="24" t="s">
        <v>87</v>
      </c>
      <c r="AZ3" s="141" t="s">
        <v>100</v>
      </c>
      <c r="BA3" s="141" t="s">
        <v>101</v>
      </c>
      <c r="BB3" s="141" t="s">
        <v>102</v>
      </c>
      <c r="BC3" s="141" t="s">
        <v>103</v>
      </c>
      <c r="BD3" s="141" t="s">
        <v>87</v>
      </c>
    </row>
    <row r="4" ht="36.96" customHeight="1">
      <c r="B4" s="28"/>
      <c r="C4" s="29"/>
      <c r="D4" s="30" t="s">
        <v>104</v>
      </c>
      <c r="E4" s="29"/>
      <c r="F4" s="29"/>
      <c r="G4" s="29"/>
      <c r="H4" s="29"/>
      <c r="I4" s="143"/>
      <c r="J4" s="29"/>
      <c r="K4" s="31"/>
      <c r="M4" s="32" t="s">
        <v>12</v>
      </c>
      <c r="AT4" s="24" t="s">
        <v>6</v>
      </c>
      <c r="AZ4" s="141" t="s">
        <v>105</v>
      </c>
      <c r="BA4" s="141" t="s">
        <v>106</v>
      </c>
      <c r="BB4" s="141" t="s">
        <v>98</v>
      </c>
      <c r="BC4" s="141" t="s">
        <v>107</v>
      </c>
      <c r="BD4" s="141" t="s">
        <v>87</v>
      </c>
    </row>
    <row r="5" ht="6.96" customHeight="1">
      <c r="B5" s="28"/>
      <c r="C5" s="29"/>
      <c r="D5" s="29"/>
      <c r="E5" s="29"/>
      <c r="F5" s="29"/>
      <c r="G5" s="29"/>
      <c r="H5" s="29"/>
      <c r="I5" s="143"/>
      <c r="J5" s="29"/>
      <c r="K5" s="31"/>
      <c r="AZ5" s="141" t="s">
        <v>108</v>
      </c>
      <c r="BA5" s="141" t="s">
        <v>109</v>
      </c>
      <c r="BB5" s="141" t="s">
        <v>110</v>
      </c>
      <c r="BC5" s="141" t="s">
        <v>111</v>
      </c>
      <c r="BD5" s="141" t="s">
        <v>87</v>
      </c>
    </row>
    <row r="6">
      <c r="B6" s="28"/>
      <c r="C6" s="29"/>
      <c r="D6" s="40" t="s">
        <v>18</v>
      </c>
      <c r="E6" s="29"/>
      <c r="F6" s="29"/>
      <c r="G6" s="29"/>
      <c r="H6" s="29"/>
      <c r="I6" s="143"/>
      <c r="J6" s="29"/>
      <c r="K6" s="31"/>
      <c r="AZ6" s="141" t="s">
        <v>112</v>
      </c>
      <c r="BA6" s="141" t="s">
        <v>113</v>
      </c>
      <c r="BB6" s="141" t="s">
        <v>98</v>
      </c>
      <c r="BC6" s="141" t="s">
        <v>114</v>
      </c>
      <c r="BD6" s="141" t="s">
        <v>87</v>
      </c>
    </row>
    <row r="7" ht="16.5" customHeight="1">
      <c r="B7" s="28"/>
      <c r="C7" s="29"/>
      <c r="D7" s="29"/>
      <c r="E7" s="144" t="str">
        <f>'Rekapitulace stavby'!K6</f>
        <v>Vltava, ř. km 61.50 – 61.69, Modřany – vysokovodní stání</v>
      </c>
      <c r="F7" s="40"/>
      <c r="G7" s="40"/>
      <c r="H7" s="40"/>
      <c r="I7" s="143"/>
      <c r="J7" s="29"/>
      <c r="K7" s="31"/>
      <c r="AZ7" s="141" t="s">
        <v>115</v>
      </c>
      <c r="BA7" s="141" t="s">
        <v>116</v>
      </c>
      <c r="BB7" s="141" t="s">
        <v>98</v>
      </c>
      <c r="BC7" s="141" t="s">
        <v>117</v>
      </c>
      <c r="BD7" s="141" t="s">
        <v>87</v>
      </c>
    </row>
    <row r="8" s="1" customFormat="1">
      <c r="B8" s="46"/>
      <c r="C8" s="47"/>
      <c r="D8" s="40" t="s">
        <v>118</v>
      </c>
      <c r="E8" s="47"/>
      <c r="F8" s="47"/>
      <c r="G8" s="47"/>
      <c r="H8" s="47"/>
      <c r="I8" s="145"/>
      <c r="J8" s="47"/>
      <c r="K8" s="51"/>
      <c r="AZ8" s="141" t="s">
        <v>119</v>
      </c>
      <c r="BA8" s="141" t="s">
        <v>120</v>
      </c>
      <c r="BB8" s="141" t="s">
        <v>110</v>
      </c>
      <c r="BC8" s="141" t="s">
        <v>121</v>
      </c>
      <c r="BD8" s="141" t="s">
        <v>87</v>
      </c>
    </row>
    <row r="9" s="1" customFormat="1" ht="36.96" customHeight="1">
      <c r="B9" s="46"/>
      <c r="C9" s="47"/>
      <c r="D9" s="47"/>
      <c r="E9" s="146" t="s">
        <v>122</v>
      </c>
      <c r="F9" s="47"/>
      <c r="G9" s="47"/>
      <c r="H9" s="47"/>
      <c r="I9" s="145"/>
      <c r="J9" s="47"/>
      <c r="K9" s="51"/>
      <c r="AZ9" s="141" t="s">
        <v>123</v>
      </c>
      <c r="BA9" s="141" t="s">
        <v>124</v>
      </c>
      <c r="BB9" s="141" t="s">
        <v>125</v>
      </c>
      <c r="BC9" s="141" t="s">
        <v>126</v>
      </c>
      <c r="BD9" s="141" t="s">
        <v>87</v>
      </c>
    </row>
    <row r="10" s="1" customFormat="1">
      <c r="B10" s="46"/>
      <c r="C10" s="47"/>
      <c r="D10" s="47"/>
      <c r="E10" s="47"/>
      <c r="F10" s="47"/>
      <c r="G10" s="47"/>
      <c r="H10" s="47"/>
      <c r="I10" s="145"/>
      <c r="J10" s="47"/>
      <c r="K10" s="51"/>
    </row>
    <row r="11" s="1" customFormat="1" ht="14.4" customHeight="1">
      <c r="B11" s="46"/>
      <c r="C11" s="47"/>
      <c r="D11" s="40" t="s">
        <v>20</v>
      </c>
      <c r="E11" s="47"/>
      <c r="F11" s="35" t="s">
        <v>86</v>
      </c>
      <c r="G11" s="47"/>
      <c r="H11" s="47"/>
      <c r="I11" s="147" t="s">
        <v>22</v>
      </c>
      <c r="J11" s="35" t="s">
        <v>21</v>
      </c>
      <c r="K11" s="51"/>
    </row>
    <row r="12" s="1" customFormat="1" ht="14.4" customHeight="1">
      <c r="B12" s="46"/>
      <c r="C12" s="47"/>
      <c r="D12" s="40" t="s">
        <v>23</v>
      </c>
      <c r="E12" s="47"/>
      <c r="F12" s="35" t="s">
        <v>24</v>
      </c>
      <c r="G12" s="47"/>
      <c r="H12" s="47"/>
      <c r="I12" s="147" t="s">
        <v>25</v>
      </c>
      <c r="J12" s="148" t="str">
        <f>'Rekapitulace stavby'!AN8</f>
        <v>10. 1. 2019</v>
      </c>
      <c r="K12" s="51"/>
    </row>
    <row r="13" s="1" customFormat="1" ht="10.8" customHeight="1">
      <c r="B13" s="46"/>
      <c r="C13" s="47"/>
      <c r="D13" s="47"/>
      <c r="E13" s="47"/>
      <c r="F13" s="47"/>
      <c r="G13" s="47"/>
      <c r="H13" s="47"/>
      <c r="I13" s="145"/>
      <c r="J13" s="47"/>
      <c r="K13" s="51"/>
    </row>
    <row r="14" s="1" customFormat="1" ht="14.4" customHeight="1">
      <c r="B14" s="46"/>
      <c r="C14" s="47"/>
      <c r="D14" s="40" t="s">
        <v>27</v>
      </c>
      <c r="E14" s="47"/>
      <c r="F14" s="47"/>
      <c r="G14" s="47"/>
      <c r="H14" s="47"/>
      <c r="I14" s="147" t="s">
        <v>28</v>
      </c>
      <c r="J14" s="35" t="s">
        <v>29</v>
      </c>
      <c r="K14" s="51"/>
    </row>
    <row r="15" s="1" customFormat="1" ht="18" customHeight="1">
      <c r="B15" s="46"/>
      <c r="C15" s="47"/>
      <c r="D15" s="47"/>
      <c r="E15" s="35" t="s">
        <v>30</v>
      </c>
      <c r="F15" s="47"/>
      <c r="G15" s="47"/>
      <c r="H15" s="47"/>
      <c r="I15" s="147" t="s">
        <v>31</v>
      </c>
      <c r="J15" s="35" t="s">
        <v>32</v>
      </c>
      <c r="K15" s="51"/>
    </row>
    <row r="16" s="1" customFormat="1" ht="6.96" customHeight="1">
      <c r="B16" s="46"/>
      <c r="C16" s="47"/>
      <c r="D16" s="47"/>
      <c r="E16" s="47"/>
      <c r="F16" s="47"/>
      <c r="G16" s="47"/>
      <c r="H16" s="47"/>
      <c r="I16" s="145"/>
      <c r="J16" s="47"/>
      <c r="K16" s="51"/>
    </row>
    <row r="17" s="1" customFormat="1" ht="14.4" customHeight="1">
      <c r="B17" s="46"/>
      <c r="C17" s="47"/>
      <c r="D17" s="40" t="s">
        <v>33</v>
      </c>
      <c r="E17" s="47"/>
      <c r="F17" s="47"/>
      <c r="G17" s="47"/>
      <c r="H17" s="47"/>
      <c r="I17" s="147" t="s">
        <v>28</v>
      </c>
      <c r="J17" s="35" t="str">
        <f>IF('Rekapitulace stavby'!AN13="Vyplň údaj","",IF('Rekapitulace stavby'!AN13="","",'Rekapitulace stavby'!AN13))</f>
        <v/>
      </c>
      <c r="K17" s="51"/>
    </row>
    <row r="18" s="1" customFormat="1" ht="18" customHeight="1">
      <c r="B18" s="46"/>
      <c r="C18" s="47"/>
      <c r="D18" s="47"/>
      <c r="E18" s="35" t="str">
        <f>IF('Rekapitulace stavby'!E14="Vyplň údaj","",IF('Rekapitulace stavby'!E14="","",'Rekapitulace stavby'!E14))</f>
        <v/>
      </c>
      <c r="F18" s="47"/>
      <c r="G18" s="47"/>
      <c r="H18" s="47"/>
      <c r="I18" s="147" t="s">
        <v>31</v>
      </c>
      <c r="J18" s="35" t="str">
        <f>IF('Rekapitulace stavby'!AN14="Vyplň údaj","",IF('Rekapitulace stavby'!AN14="","",'Rekapitulace stavby'!AN14))</f>
        <v/>
      </c>
      <c r="K18" s="51"/>
    </row>
    <row r="19" s="1" customFormat="1" ht="6.96" customHeight="1">
      <c r="B19" s="46"/>
      <c r="C19" s="47"/>
      <c r="D19" s="47"/>
      <c r="E19" s="47"/>
      <c r="F19" s="47"/>
      <c r="G19" s="47"/>
      <c r="H19" s="47"/>
      <c r="I19" s="145"/>
      <c r="J19" s="47"/>
      <c r="K19" s="51"/>
    </row>
    <row r="20" s="1" customFormat="1" ht="14.4" customHeight="1">
      <c r="B20" s="46"/>
      <c r="C20" s="47"/>
      <c r="D20" s="40" t="s">
        <v>35</v>
      </c>
      <c r="E20" s="47"/>
      <c r="F20" s="47"/>
      <c r="G20" s="47"/>
      <c r="H20" s="47"/>
      <c r="I20" s="147" t="s">
        <v>28</v>
      </c>
      <c r="J20" s="35" t="s">
        <v>36</v>
      </c>
      <c r="K20" s="51"/>
    </row>
    <row r="21" s="1" customFormat="1" ht="18" customHeight="1">
      <c r="B21" s="46"/>
      <c r="C21" s="47"/>
      <c r="D21" s="47"/>
      <c r="E21" s="35" t="s">
        <v>37</v>
      </c>
      <c r="F21" s="47"/>
      <c r="G21" s="47"/>
      <c r="H21" s="47"/>
      <c r="I21" s="147" t="s">
        <v>31</v>
      </c>
      <c r="J21" s="35" t="s">
        <v>38</v>
      </c>
      <c r="K21" s="51"/>
    </row>
    <row r="22" s="1" customFormat="1" ht="6.96" customHeight="1">
      <c r="B22" s="46"/>
      <c r="C22" s="47"/>
      <c r="D22" s="47"/>
      <c r="E22" s="47"/>
      <c r="F22" s="47"/>
      <c r="G22" s="47"/>
      <c r="H22" s="47"/>
      <c r="I22" s="145"/>
      <c r="J22" s="47"/>
      <c r="K22" s="51"/>
    </row>
    <row r="23" s="1" customFormat="1" ht="14.4" customHeight="1">
      <c r="B23" s="46"/>
      <c r="C23" s="47"/>
      <c r="D23" s="40" t="s">
        <v>40</v>
      </c>
      <c r="E23" s="47"/>
      <c r="F23" s="47"/>
      <c r="G23" s="47"/>
      <c r="H23" s="47"/>
      <c r="I23" s="145"/>
      <c r="J23" s="47"/>
      <c r="K23" s="51"/>
    </row>
    <row r="24" s="6" customFormat="1" ht="16.5" customHeight="1">
      <c r="B24" s="149"/>
      <c r="C24" s="150"/>
      <c r="D24" s="150"/>
      <c r="E24" s="44" t="s">
        <v>21</v>
      </c>
      <c r="F24" s="44"/>
      <c r="G24" s="44"/>
      <c r="H24" s="44"/>
      <c r="I24" s="151"/>
      <c r="J24" s="150"/>
      <c r="K24" s="152"/>
    </row>
    <row r="25" s="1" customFormat="1" ht="6.96" customHeight="1">
      <c r="B25" s="46"/>
      <c r="C25" s="47"/>
      <c r="D25" s="47"/>
      <c r="E25" s="47"/>
      <c r="F25" s="47"/>
      <c r="G25" s="47"/>
      <c r="H25" s="47"/>
      <c r="I25" s="145"/>
      <c r="J25" s="47"/>
      <c r="K25" s="51"/>
    </row>
    <row r="26" s="1" customFormat="1" ht="6.96" customHeight="1">
      <c r="B26" s="46"/>
      <c r="C26" s="47"/>
      <c r="D26" s="106"/>
      <c r="E26" s="106"/>
      <c r="F26" s="106"/>
      <c r="G26" s="106"/>
      <c r="H26" s="106"/>
      <c r="I26" s="153"/>
      <c r="J26" s="106"/>
      <c r="K26" s="154"/>
    </row>
    <row r="27" s="1" customFormat="1" ht="25.44" customHeight="1">
      <c r="B27" s="46"/>
      <c r="C27" s="47"/>
      <c r="D27" s="155" t="s">
        <v>42</v>
      </c>
      <c r="E27" s="47"/>
      <c r="F27" s="47"/>
      <c r="G27" s="47"/>
      <c r="H27" s="47"/>
      <c r="I27" s="145"/>
      <c r="J27" s="156">
        <f>ROUND(J86,2)</f>
        <v>0</v>
      </c>
      <c r="K27" s="51"/>
    </row>
    <row r="28" s="1" customFormat="1" ht="6.96" customHeight="1">
      <c r="B28" s="46"/>
      <c r="C28" s="47"/>
      <c r="D28" s="106"/>
      <c r="E28" s="106"/>
      <c r="F28" s="106"/>
      <c r="G28" s="106"/>
      <c r="H28" s="106"/>
      <c r="I28" s="153"/>
      <c r="J28" s="106"/>
      <c r="K28" s="154"/>
    </row>
    <row r="29" s="1" customFormat="1" ht="14.4" customHeight="1">
      <c r="B29" s="46"/>
      <c r="C29" s="47"/>
      <c r="D29" s="47"/>
      <c r="E29" s="47"/>
      <c r="F29" s="52" t="s">
        <v>44</v>
      </c>
      <c r="G29" s="47"/>
      <c r="H29" s="47"/>
      <c r="I29" s="157" t="s">
        <v>43</v>
      </c>
      <c r="J29" s="52" t="s">
        <v>45</v>
      </c>
      <c r="K29" s="51"/>
    </row>
    <row r="30" s="1" customFormat="1" ht="14.4" customHeight="1">
      <c r="B30" s="46"/>
      <c r="C30" s="47"/>
      <c r="D30" s="55" t="s">
        <v>46</v>
      </c>
      <c r="E30" s="55" t="s">
        <v>47</v>
      </c>
      <c r="F30" s="158">
        <f>ROUND(SUM(BE86:BE317), 2)</f>
        <v>0</v>
      </c>
      <c r="G30" s="47"/>
      <c r="H30" s="47"/>
      <c r="I30" s="159">
        <v>0.20999999999999999</v>
      </c>
      <c r="J30" s="158">
        <f>ROUND(ROUND((SUM(BE86:BE317)), 2)*I30, 2)</f>
        <v>0</v>
      </c>
      <c r="K30" s="51"/>
    </row>
    <row r="31" s="1" customFormat="1" ht="14.4" customHeight="1">
      <c r="B31" s="46"/>
      <c r="C31" s="47"/>
      <c r="D31" s="47"/>
      <c r="E31" s="55" t="s">
        <v>48</v>
      </c>
      <c r="F31" s="158">
        <f>ROUND(SUM(BF86:BF317), 2)</f>
        <v>0</v>
      </c>
      <c r="G31" s="47"/>
      <c r="H31" s="47"/>
      <c r="I31" s="159">
        <v>0.14999999999999999</v>
      </c>
      <c r="J31" s="158">
        <f>ROUND(ROUND((SUM(BF86:BF317)), 2)*I31, 2)</f>
        <v>0</v>
      </c>
      <c r="K31" s="51"/>
    </row>
    <row r="32" hidden="1" s="1" customFormat="1" ht="14.4" customHeight="1">
      <c r="B32" s="46"/>
      <c r="C32" s="47"/>
      <c r="D32" s="47"/>
      <c r="E32" s="55" t="s">
        <v>49</v>
      </c>
      <c r="F32" s="158">
        <f>ROUND(SUM(BG86:BG317), 2)</f>
        <v>0</v>
      </c>
      <c r="G32" s="47"/>
      <c r="H32" s="47"/>
      <c r="I32" s="159">
        <v>0.20999999999999999</v>
      </c>
      <c r="J32" s="158">
        <v>0</v>
      </c>
      <c r="K32" s="51"/>
    </row>
    <row r="33" hidden="1" s="1" customFormat="1" ht="14.4" customHeight="1">
      <c r="B33" s="46"/>
      <c r="C33" s="47"/>
      <c r="D33" s="47"/>
      <c r="E33" s="55" t="s">
        <v>50</v>
      </c>
      <c r="F33" s="158">
        <f>ROUND(SUM(BH86:BH317), 2)</f>
        <v>0</v>
      </c>
      <c r="G33" s="47"/>
      <c r="H33" s="47"/>
      <c r="I33" s="159">
        <v>0.14999999999999999</v>
      </c>
      <c r="J33" s="158">
        <v>0</v>
      </c>
      <c r="K33" s="51"/>
    </row>
    <row r="34" hidden="1" s="1" customFormat="1" ht="14.4" customHeight="1">
      <c r="B34" s="46"/>
      <c r="C34" s="47"/>
      <c r="D34" s="47"/>
      <c r="E34" s="55" t="s">
        <v>51</v>
      </c>
      <c r="F34" s="158">
        <f>ROUND(SUM(BI86:BI317), 2)</f>
        <v>0</v>
      </c>
      <c r="G34" s="47"/>
      <c r="H34" s="47"/>
      <c r="I34" s="159">
        <v>0</v>
      </c>
      <c r="J34" s="158">
        <v>0</v>
      </c>
      <c r="K34" s="51"/>
    </row>
    <row r="35" s="1" customFormat="1" ht="6.96" customHeight="1">
      <c r="B35" s="46"/>
      <c r="C35" s="47"/>
      <c r="D35" s="47"/>
      <c r="E35" s="47"/>
      <c r="F35" s="47"/>
      <c r="G35" s="47"/>
      <c r="H35" s="47"/>
      <c r="I35" s="145"/>
      <c r="J35" s="47"/>
      <c r="K35" s="51"/>
    </row>
    <row r="36" s="1" customFormat="1" ht="25.44" customHeight="1">
      <c r="B36" s="46"/>
      <c r="C36" s="160"/>
      <c r="D36" s="161" t="s">
        <v>52</v>
      </c>
      <c r="E36" s="98"/>
      <c r="F36" s="98"/>
      <c r="G36" s="162" t="s">
        <v>53</v>
      </c>
      <c r="H36" s="163" t="s">
        <v>54</v>
      </c>
      <c r="I36" s="164"/>
      <c r="J36" s="165">
        <f>SUM(J27:J34)</f>
        <v>0</v>
      </c>
      <c r="K36" s="166"/>
    </row>
    <row r="37" s="1" customFormat="1" ht="14.4" customHeight="1">
      <c r="B37" s="67"/>
      <c r="C37" s="68"/>
      <c r="D37" s="68"/>
      <c r="E37" s="68"/>
      <c r="F37" s="68"/>
      <c r="G37" s="68"/>
      <c r="H37" s="68"/>
      <c r="I37" s="167"/>
      <c r="J37" s="68"/>
      <c r="K37" s="69"/>
    </row>
    <row r="41" s="1" customFormat="1" ht="6.96" customHeight="1">
      <c r="B41" s="168"/>
      <c r="C41" s="169"/>
      <c r="D41" s="169"/>
      <c r="E41" s="169"/>
      <c r="F41" s="169"/>
      <c r="G41" s="169"/>
      <c r="H41" s="169"/>
      <c r="I41" s="170"/>
      <c r="J41" s="169"/>
      <c r="K41" s="171"/>
    </row>
    <row r="42" s="1" customFormat="1" ht="36.96" customHeight="1">
      <c r="B42" s="46"/>
      <c r="C42" s="30" t="s">
        <v>127</v>
      </c>
      <c r="D42" s="47"/>
      <c r="E42" s="47"/>
      <c r="F42" s="47"/>
      <c r="G42" s="47"/>
      <c r="H42" s="47"/>
      <c r="I42" s="145"/>
      <c r="J42" s="47"/>
      <c r="K42" s="51"/>
    </row>
    <row r="43" s="1" customFormat="1" ht="6.96" customHeight="1">
      <c r="B43" s="46"/>
      <c r="C43" s="47"/>
      <c r="D43" s="47"/>
      <c r="E43" s="47"/>
      <c r="F43" s="47"/>
      <c r="G43" s="47"/>
      <c r="H43" s="47"/>
      <c r="I43" s="145"/>
      <c r="J43" s="47"/>
      <c r="K43" s="51"/>
    </row>
    <row r="44" s="1" customFormat="1" ht="14.4" customHeight="1">
      <c r="B44" s="46"/>
      <c r="C44" s="40" t="s">
        <v>18</v>
      </c>
      <c r="D44" s="47"/>
      <c r="E44" s="47"/>
      <c r="F44" s="47"/>
      <c r="G44" s="47"/>
      <c r="H44" s="47"/>
      <c r="I44" s="145"/>
      <c r="J44" s="47"/>
      <c r="K44" s="51"/>
    </row>
    <row r="45" s="1" customFormat="1" ht="16.5" customHeight="1">
      <c r="B45" s="46"/>
      <c r="C45" s="47"/>
      <c r="D45" s="47"/>
      <c r="E45" s="144" t="str">
        <f>E7</f>
        <v>Vltava, ř. km 61.50 – 61.69, Modřany – vysokovodní stání</v>
      </c>
      <c r="F45" s="40"/>
      <c r="G45" s="40"/>
      <c r="H45" s="40"/>
      <c r="I45" s="145"/>
      <c r="J45" s="47"/>
      <c r="K45" s="51"/>
    </row>
    <row r="46" s="1" customFormat="1" ht="14.4" customHeight="1">
      <c r="B46" s="46"/>
      <c r="C46" s="40" t="s">
        <v>118</v>
      </c>
      <c r="D46" s="47"/>
      <c r="E46" s="47"/>
      <c r="F46" s="47"/>
      <c r="G46" s="47"/>
      <c r="H46" s="47"/>
      <c r="I46" s="145"/>
      <c r="J46" s="47"/>
      <c r="K46" s="51"/>
    </row>
    <row r="47" s="1" customFormat="1" ht="17.25" customHeight="1">
      <c r="B47" s="46"/>
      <c r="C47" s="47"/>
      <c r="D47" s="47"/>
      <c r="E47" s="146" t="str">
        <f>E9</f>
        <v xml:space="preserve">SO 01 - Vysokovodní stání   </v>
      </c>
      <c r="F47" s="47"/>
      <c r="G47" s="47"/>
      <c r="H47" s="47"/>
      <c r="I47" s="145"/>
      <c r="J47" s="47"/>
      <c r="K47" s="51"/>
    </row>
    <row r="48" s="1" customFormat="1" ht="6.96" customHeight="1">
      <c r="B48" s="46"/>
      <c r="C48" s="47"/>
      <c r="D48" s="47"/>
      <c r="E48" s="47"/>
      <c r="F48" s="47"/>
      <c r="G48" s="47"/>
      <c r="H48" s="47"/>
      <c r="I48" s="145"/>
      <c r="J48" s="47"/>
      <c r="K48" s="51"/>
    </row>
    <row r="49" s="1" customFormat="1" ht="18" customHeight="1">
      <c r="B49" s="46"/>
      <c r="C49" s="40" t="s">
        <v>23</v>
      </c>
      <c r="D49" s="47"/>
      <c r="E49" s="47"/>
      <c r="F49" s="35" t="str">
        <f>F12</f>
        <v>Vltava, ř. km 61.50 – 61.69, Modřany</v>
      </c>
      <c r="G49" s="47"/>
      <c r="H49" s="47"/>
      <c r="I49" s="147" t="s">
        <v>25</v>
      </c>
      <c r="J49" s="148" t="str">
        <f>IF(J12="","",J12)</f>
        <v>10. 1. 2019</v>
      </c>
      <c r="K49" s="51"/>
    </row>
    <row r="50" s="1" customFormat="1" ht="6.96" customHeight="1">
      <c r="B50" s="46"/>
      <c r="C50" s="47"/>
      <c r="D50" s="47"/>
      <c r="E50" s="47"/>
      <c r="F50" s="47"/>
      <c r="G50" s="47"/>
      <c r="H50" s="47"/>
      <c r="I50" s="145"/>
      <c r="J50" s="47"/>
      <c r="K50" s="51"/>
    </row>
    <row r="51" s="1" customFormat="1">
      <c r="B51" s="46"/>
      <c r="C51" s="40" t="s">
        <v>27</v>
      </c>
      <c r="D51" s="47"/>
      <c r="E51" s="47"/>
      <c r="F51" s="35" t="str">
        <f>E15</f>
        <v>Povodí Vltavy, státní podnik</v>
      </c>
      <c r="G51" s="47"/>
      <c r="H51" s="47"/>
      <c r="I51" s="147" t="s">
        <v>35</v>
      </c>
      <c r="J51" s="44" t="str">
        <f>E21</f>
        <v>AQUATIS a. s.</v>
      </c>
      <c r="K51" s="51"/>
    </row>
    <row r="52" s="1" customFormat="1" ht="14.4" customHeight="1">
      <c r="B52" s="46"/>
      <c r="C52" s="40" t="s">
        <v>33</v>
      </c>
      <c r="D52" s="47"/>
      <c r="E52" s="47"/>
      <c r="F52" s="35" t="str">
        <f>IF(E18="","",E18)</f>
        <v/>
      </c>
      <c r="G52" s="47"/>
      <c r="H52" s="47"/>
      <c r="I52" s="145"/>
      <c r="J52" s="172"/>
      <c r="K52" s="51"/>
    </row>
    <row r="53" s="1" customFormat="1" ht="10.32" customHeight="1">
      <c r="B53" s="46"/>
      <c r="C53" s="47"/>
      <c r="D53" s="47"/>
      <c r="E53" s="47"/>
      <c r="F53" s="47"/>
      <c r="G53" s="47"/>
      <c r="H53" s="47"/>
      <c r="I53" s="145"/>
      <c r="J53" s="47"/>
      <c r="K53" s="51"/>
    </row>
    <row r="54" s="1" customFormat="1" ht="29.28" customHeight="1">
      <c r="B54" s="46"/>
      <c r="C54" s="173" t="s">
        <v>128</v>
      </c>
      <c r="D54" s="160"/>
      <c r="E54" s="160"/>
      <c r="F54" s="160"/>
      <c r="G54" s="160"/>
      <c r="H54" s="160"/>
      <c r="I54" s="174"/>
      <c r="J54" s="175" t="s">
        <v>129</v>
      </c>
      <c r="K54" s="176"/>
    </row>
    <row r="55" s="1" customFormat="1" ht="10.32" customHeight="1">
      <c r="B55" s="46"/>
      <c r="C55" s="47"/>
      <c r="D55" s="47"/>
      <c r="E55" s="47"/>
      <c r="F55" s="47"/>
      <c r="G55" s="47"/>
      <c r="H55" s="47"/>
      <c r="I55" s="145"/>
      <c r="J55" s="47"/>
      <c r="K55" s="51"/>
    </row>
    <row r="56" s="1" customFormat="1" ht="29.28" customHeight="1">
      <c r="B56" s="46"/>
      <c r="C56" s="177" t="s">
        <v>130</v>
      </c>
      <c r="D56" s="47"/>
      <c r="E56" s="47"/>
      <c r="F56" s="47"/>
      <c r="G56" s="47"/>
      <c r="H56" s="47"/>
      <c r="I56" s="145"/>
      <c r="J56" s="156">
        <f>J86</f>
        <v>0</v>
      </c>
      <c r="K56" s="51"/>
      <c r="AU56" s="24" t="s">
        <v>131</v>
      </c>
    </row>
    <row r="57" s="7" customFormat="1" ht="24.96" customHeight="1">
      <c r="B57" s="178"/>
      <c r="C57" s="179"/>
      <c r="D57" s="180" t="s">
        <v>132</v>
      </c>
      <c r="E57" s="181"/>
      <c r="F57" s="181"/>
      <c r="G57" s="181"/>
      <c r="H57" s="181"/>
      <c r="I57" s="182"/>
      <c r="J57" s="183">
        <f>J87</f>
        <v>0</v>
      </c>
      <c r="K57" s="184"/>
    </row>
    <row r="58" s="8" customFormat="1" ht="19.92" customHeight="1">
      <c r="B58" s="185"/>
      <c r="C58" s="186"/>
      <c r="D58" s="187" t="s">
        <v>133</v>
      </c>
      <c r="E58" s="188"/>
      <c r="F58" s="188"/>
      <c r="G58" s="188"/>
      <c r="H58" s="188"/>
      <c r="I58" s="189"/>
      <c r="J58" s="190">
        <f>J88</f>
        <v>0</v>
      </c>
      <c r="K58" s="191"/>
    </row>
    <row r="59" s="8" customFormat="1" ht="19.92" customHeight="1">
      <c r="B59" s="185"/>
      <c r="C59" s="186"/>
      <c r="D59" s="187" t="s">
        <v>134</v>
      </c>
      <c r="E59" s="188"/>
      <c r="F59" s="188"/>
      <c r="G59" s="188"/>
      <c r="H59" s="188"/>
      <c r="I59" s="189"/>
      <c r="J59" s="190">
        <f>J172</f>
        <v>0</v>
      </c>
      <c r="K59" s="191"/>
    </row>
    <row r="60" s="8" customFormat="1" ht="19.92" customHeight="1">
      <c r="B60" s="185"/>
      <c r="C60" s="186"/>
      <c r="D60" s="187" t="s">
        <v>135</v>
      </c>
      <c r="E60" s="188"/>
      <c r="F60" s="188"/>
      <c r="G60" s="188"/>
      <c r="H60" s="188"/>
      <c r="I60" s="189"/>
      <c r="J60" s="190">
        <f>J250</f>
        <v>0</v>
      </c>
      <c r="K60" s="191"/>
    </row>
    <row r="61" s="8" customFormat="1" ht="19.92" customHeight="1">
      <c r="B61" s="185"/>
      <c r="C61" s="186"/>
      <c r="D61" s="187" t="s">
        <v>136</v>
      </c>
      <c r="E61" s="188"/>
      <c r="F61" s="188"/>
      <c r="G61" s="188"/>
      <c r="H61" s="188"/>
      <c r="I61" s="189"/>
      <c r="J61" s="190">
        <f>J280</f>
        <v>0</v>
      </c>
      <c r="K61" s="191"/>
    </row>
    <row r="62" s="8" customFormat="1" ht="19.92" customHeight="1">
      <c r="B62" s="185"/>
      <c r="C62" s="186"/>
      <c r="D62" s="187" t="s">
        <v>137</v>
      </c>
      <c r="E62" s="188"/>
      <c r="F62" s="188"/>
      <c r="G62" s="188"/>
      <c r="H62" s="188"/>
      <c r="I62" s="189"/>
      <c r="J62" s="190">
        <f>J285</f>
        <v>0</v>
      </c>
      <c r="K62" s="191"/>
    </row>
    <row r="63" s="8" customFormat="1" ht="19.92" customHeight="1">
      <c r="B63" s="185"/>
      <c r="C63" s="186"/>
      <c r="D63" s="187" t="s">
        <v>138</v>
      </c>
      <c r="E63" s="188"/>
      <c r="F63" s="188"/>
      <c r="G63" s="188"/>
      <c r="H63" s="188"/>
      <c r="I63" s="189"/>
      <c r="J63" s="190">
        <f>J295</f>
        <v>0</v>
      </c>
      <c r="K63" s="191"/>
    </row>
    <row r="64" s="8" customFormat="1" ht="19.92" customHeight="1">
      <c r="B64" s="185"/>
      <c r="C64" s="186"/>
      <c r="D64" s="187" t="s">
        <v>139</v>
      </c>
      <c r="E64" s="188"/>
      <c r="F64" s="188"/>
      <c r="G64" s="188"/>
      <c r="H64" s="188"/>
      <c r="I64" s="189"/>
      <c r="J64" s="190">
        <f>J299</f>
        <v>0</v>
      </c>
      <c r="K64" s="191"/>
    </row>
    <row r="65" s="7" customFormat="1" ht="24.96" customHeight="1">
      <c r="B65" s="178"/>
      <c r="C65" s="179"/>
      <c r="D65" s="180" t="s">
        <v>140</v>
      </c>
      <c r="E65" s="181"/>
      <c r="F65" s="181"/>
      <c r="G65" s="181"/>
      <c r="H65" s="181"/>
      <c r="I65" s="182"/>
      <c r="J65" s="183">
        <f>J303</f>
        <v>0</v>
      </c>
      <c r="K65" s="184"/>
    </row>
    <row r="66" s="8" customFormat="1" ht="19.92" customHeight="1">
      <c r="B66" s="185"/>
      <c r="C66" s="186"/>
      <c r="D66" s="187" t="s">
        <v>141</v>
      </c>
      <c r="E66" s="188"/>
      <c r="F66" s="188"/>
      <c r="G66" s="188"/>
      <c r="H66" s="188"/>
      <c r="I66" s="189"/>
      <c r="J66" s="190">
        <f>J304</f>
        <v>0</v>
      </c>
      <c r="K66" s="191"/>
    </row>
    <row r="67" s="1" customFormat="1" ht="21.84" customHeight="1">
      <c r="B67" s="46"/>
      <c r="C67" s="47"/>
      <c r="D67" s="47"/>
      <c r="E67" s="47"/>
      <c r="F67" s="47"/>
      <c r="G67" s="47"/>
      <c r="H67" s="47"/>
      <c r="I67" s="145"/>
      <c r="J67" s="47"/>
      <c r="K67" s="51"/>
    </row>
    <row r="68" s="1" customFormat="1" ht="6.96" customHeight="1">
      <c r="B68" s="67"/>
      <c r="C68" s="68"/>
      <c r="D68" s="68"/>
      <c r="E68" s="68"/>
      <c r="F68" s="68"/>
      <c r="G68" s="68"/>
      <c r="H68" s="68"/>
      <c r="I68" s="167"/>
      <c r="J68" s="68"/>
      <c r="K68" s="69"/>
    </row>
    <row r="72" s="1" customFormat="1" ht="6.96" customHeight="1">
      <c r="B72" s="70"/>
      <c r="C72" s="71"/>
      <c r="D72" s="71"/>
      <c r="E72" s="71"/>
      <c r="F72" s="71"/>
      <c r="G72" s="71"/>
      <c r="H72" s="71"/>
      <c r="I72" s="170"/>
      <c r="J72" s="71"/>
      <c r="K72" s="71"/>
      <c r="L72" s="72"/>
    </row>
    <row r="73" s="1" customFormat="1" ht="36.96" customHeight="1">
      <c r="B73" s="46"/>
      <c r="C73" s="73" t="s">
        <v>142</v>
      </c>
      <c r="D73" s="74"/>
      <c r="E73" s="74"/>
      <c r="F73" s="74"/>
      <c r="G73" s="74"/>
      <c r="H73" s="74"/>
      <c r="I73" s="192"/>
      <c r="J73" s="74"/>
      <c r="K73" s="74"/>
      <c r="L73" s="72"/>
    </row>
    <row r="74" s="1" customFormat="1" ht="6.96" customHeight="1">
      <c r="B74" s="46"/>
      <c r="C74" s="74"/>
      <c r="D74" s="74"/>
      <c r="E74" s="74"/>
      <c r="F74" s="74"/>
      <c r="G74" s="74"/>
      <c r="H74" s="74"/>
      <c r="I74" s="192"/>
      <c r="J74" s="74"/>
      <c r="K74" s="74"/>
      <c r="L74" s="72"/>
    </row>
    <row r="75" s="1" customFormat="1" ht="14.4" customHeight="1">
      <c r="B75" s="46"/>
      <c r="C75" s="76" t="s">
        <v>18</v>
      </c>
      <c r="D75" s="74"/>
      <c r="E75" s="74"/>
      <c r="F75" s="74"/>
      <c r="G75" s="74"/>
      <c r="H75" s="74"/>
      <c r="I75" s="192"/>
      <c r="J75" s="74"/>
      <c r="K75" s="74"/>
      <c r="L75" s="72"/>
    </row>
    <row r="76" s="1" customFormat="1" ht="16.5" customHeight="1">
      <c r="B76" s="46"/>
      <c r="C76" s="74"/>
      <c r="D76" s="74"/>
      <c r="E76" s="193" t="str">
        <f>E7</f>
        <v>Vltava, ř. km 61.50 – 61.69, Modřany – vysokovodní stání</v>
      </c>
      <c r="F76" s="76"/>
      <c r="G76" s="76"/>
      <c r="H76" s="76"/>
      <c r="I76" s="192"/>
      <c r="J76" s="74"/>
      <c r="K76" s="74"/>
      <c r="L76" s="72"/>
    </row>
    <row r="77" s="1" customFormat="1" ht="14.4" customHeight="1">
      <c r="B77" s="46"/>
      <c r="C77" s="76" t="s">
        <v>118</v>
      </c>
      <c r="D77" s="74"/>
      <c r="E77" s="74"/>
      <c r="F77" s="74"/>
      <c r="G77" s="74"/>
      <c r="H77" s="74"/>
      <c r="I77" s="192"/>
      <c r="J77" s="74"/>
      <c r="K77" s="74"/>
      <c r="L77" s="72"/>
    </row>
    <row r="78" s="1" customFormat="1" ht="17.25" customHeight="1">
      <c r="B78" s="46"/>
      <c r="C78" s="74"/>
      <c r="D78" s="74"/>
      <c r="E78" s="82" t="str">
        <f>E9</f>
        <v xml:space="preserve">SO 01 - Vysokovodní stání   </v>
      </c>
      <c r="F78" s="74"/>
      <c r="G78" s="74"/>
      <c r="H78" s="74"/>
      <c r="I78" s="192"/>
      <c r="J78" s="74"/>
      <c r="K78" s="74"/>
      <c r="L78" s="72"/>
    </row>
    <row r="79" s="1" customFormat="1" ht="6.96" customHeight="1">
      <c r="B79" s="46"/>
      <c r="C79" s="74"/>
      <c r="D79" s="74"/>
      <c r="E79" s="74"/>
      <c r="F79" s="74"/>
      <c r="G79" s="74"/>
      <c r="H79" s="74"/>
      <c r="I79" s="192"/>
      <c r="J79" s="74"/>
      <c r="K79" s="74"/>
      <c r="L79" s="72"/>
    </row>
    <row r="80" s="1" customFormat="1" ht="18" customHeight="1">
      <c r="B80" s="46"/>
      <c r="C80" s="76" t="s">
        <v>23</v>
      </c>
      <c r="D80" s="74"/>
      <c r="E80" s="74"/>
      <c r="F80" s="194" t="str">
        <f>F12</f>
        <v>Vltava, ř. km 61.50 – 61.69, Modřany</v>
      </c>
      <c r="G80" s="74"/>
      <c r="H80" s="74"/>
      <c r="I80" s="195" t="s">
        <v>25</v>
      </c>
      <c r="J80" s="85" t="str">
        <f>IF(J12="","",J12)</f>
        <v>10. 1. 2019</v>
      </c>
      <c r="K80" s="74"/>
      <c r="L80" s="72"/>
    </row>
    <row r="81" s="1" customFormat="1" ht="6.96" customHeight="1">
      <c r="B81" s="46"/>
      <c r="C81" s="74"/>
      <c r="D81" s="74"/>
      <c r="E81" s="74"/>
      <c r="F81" s="74"/>
      <c r="G81" s="74"/>
      <c r="H81" s="74"/>
      <c r="I81" s="192"/>
      <c r="J81" s="74"/>
      <c r="K81" s="74"/>
      <c r="L81" s="72"/>
    </row>
    <row r="82" s="1" customFormat="1">
      <c r="B82" s="46"/>
      <c r="C82" s="76" t="s">
        <v>27</v>
      </c>
      <c r="D82" s="74"/>
      <c r="E82" s="74"/>
      <c r="F82" s="194" t="str">
        <f>E15</f>
        <v>Povodí Vltavy, státní podnik</v>
      </c>
      <c r="G82" s="74"/>
      <c r="H82" s="74"/>
      <c r="I82" s="195" t="s">
        <v>35</v>
      </c>
      <c r="J82" s="194" t="str">
        <f>E21</f>
        <v>AQUATIS a. s.</v>
      </c>
      <c r="K82" s="74"/>
      <c r="L82" s="72"/>
    </row>
    <row r="83" s="1" customFormat="1" ht="14.4" customHeight="1">
      <c r="B83" s="46"/>
      <c r="C83" s="76" t="s">
        <v>33</v>
      </c>
      <c r="D83" s="74"/>
      <c r="E83" s="74"/>
      <c r="F83" s="194" t="str">
        <f>IF(E18="","",E18)</f>
        <v/>
      </c>
      <c r="G83" s="74"/>
      <c r="H83" s="74"/>
      <c r="I83" s="192"/>
      <c r="J83" s="74"/>
      <c r="K83" s="74"/>
      <c r="L83" s="72"/>
    </row>
    <row r="84" s="1" customFormat="1" ht="10.32" customHeight="1">
      <c r="B84" s="46"/>
      <c r="C84" s="74"/>
      <c r="D84" s="74"/>
      <c r="E84" s="74"/>
      <c r="F84" s="74"/>
      <c r="G84" s="74"/>
      <c r="H84" s="74"/>
      <c r="I84" s="192"/>
      <c r="J84" s="74"/>
      <c r="K84" s="74"/>
      <c r="L84" s="72"/>
    </row>
    <row r="85" s="9" customFormat="1" ht="29.28" customHeight="1">
      <c r="B85" s="196"/>
      <c r="C85" s="197" t="s">
        <v>143</v>
      </c>
      <c r="D85" s="198" t="s">
        <v>61</v>
      </c>
      <c r="E85" s="198" t="s">
        <v>57</v>
      </c>
      <c r="F85" s="198" t="s">
        <v>144</v>
      </c>
      <c r="G85" s="198" t="s">
        <v>145</v>
      </c>
      <c r="H85" s="198" t="s">
        <v>146</v>
      </c>
      <c r="I85" s="199" t="s">
        <v>147</v>
      </c>
      <c r="J85" s="198" t="s">
        <v>129</v>
      </c>
      <c r="K85" s="200" t="s">
        <v>148</v>
      </c>
      <c r="L85" s="201"/>
      <c r="M85" s="102" t="s">
        <v>149</v>
      </c>
      <c r="N85" s="103" t="s">
        <v>46</v>
      </c>
      <c r="O85" s="103" t="s">
        <v>150</v>
      </c>
      <c r="P85" s="103" t="s">
        <v>151</v>
      </c>
      <c r="Q85" s="103" t="s">
        <v>152</v>
      </c>
      <c r="R85" s="103" t="s">
        <v>153</v>
      </c>
      <c r="S85" s="103" t="s">
        <v>154</v>
      </c>
      <c r="T85" s="104" t="s">
        <v>155</v>
      </c>
    </row>
    <row r="86" s="1" customFormat="1" ht="29.28" customHeight="1">
      <c r="B86" s="46"/>
      <c r="C86" s="108" t="s">
        <v>130</v>
      </c>
      <c r="D86" s="74"/>
      <c r="E86" s="74"/>
      <c r="F86" s="74"/>
      <c r="G86" s="74"/>
      <c r="H86" s="74"/>
      <c r="I86" s="192"/>
      <c r="J86" s="202">
        <f>BK86</f>
        <v>0</v>
      </c>
      <c r="K86" s="74"/>
      <c r="L86" s="72"/>
      <c r="M86" s="105"/>
      <c r="N86" s="106"/>
      <c r="O86" s="106"/>
      <c r="P86" s="203">
        <f>P87+P303</f>
        <v>0</v>
      </c>
      <c r="Q86" s="106"/>
      <c r="R86" s="203">
        <f>R87+R303</f>
        <v>115.48195530000001</v>
      </c>
      <c r="S86" s="106"/>
      <c r="T86" s="204">
        <f>T87+T303</f>
        <v>0</v>
      </c>
      <c r="AT86" s="24" t="s">
        <v>75</v>
      </c>
      <c r="AU86" s="24" t="s">
        <v>131</v>
      </c>
      <c r="BK86" s="205">
        <f>BK87+BK303</f>
        <v>0</v>
      </c>
    </row>
    <row r="87" s="10" customFormat="1" ht="37.44001" customHeight="1">
      <c r="B87" s="206"/>
      <c r="C87" s="207"/>
      <c r="D87" s="208" t="s">
        <v>75</v>
      </c>
      <c r="E87" s="209" t="s">
        <v>156</v>
      </c>
      <c r="F87" s="209" t="s">
        <v>157</v>
      </c>
      <c r="G87" s="207"/>
      <c r="H87" s="207"/>
      <c r="I87" s="210"/>
      <c r="J87" s="211">
        <f>BK87</f>
        <v>0</v>
      </c>
      <c r="K87" s="207"/>
      <c r="L87" s="212"/>
      <c r="M87" s="213"/>
      <c r="N87" s="214"/>
      <c r="O87" s="214"/>
      <c r="P87" s="215">
        <f>P88+P172+P250+P280+P285+P295+P299</f>
        <v>0</v>
      </c>
      <c r="Q87" s="214"/>
      <c r="R87" s="215">
        <f>R88+R172+R250+R280+R285+R295+R299</f>
        <v>115.37891670000001</v>
      </c>
      <c r="S87" s="214"/>
      <c r="T87" s="216">
        <f>T88+T172+T250+T280+T285+T295+T299</f>
        <v>0</v>
      </c>
      <c r="AR87" s="217" t="s">
        <v>84</v>
      </c>
      <c r="AT87" s="218" t="s">
        <v>75</v>
      </c>
      <c r="AU87" s="218" t="s">
        <v>76</v>
      </c>
      <c r="AY87" s="217" t="s">
        <v>158</v>
      </c>
      <c r="BK87" s="219">
        <f>BK88+BK172+BK250+BK280+BK285+BK295+BK299</f>
        <v>0</v>
      </c>
    </row>
    <row r="88" s="10" customFormat="1" ht="19.92" customHeight="1">
      <c r="B88" s="206"/>
      <c r="C88" s="207"/>
      <c r="D88" s="208" t="s">
        <v>75</v>
      </c>
      <c r="E88" s="220" t="s">
        <v>84</v>
      </c>
      <c r="F88" s="220" t="s">
        <v>159</v>
      </c>
      <c r="G88" s="207"/>
      <c r="H88" s="207"/>
      <c r="I88" s="210"/>
      <c r="J88" s="221">
        <f>BK88</f>
        <v>0</v>
      </c>
      <c r="K88" s="207"/>
      <c r="L88" s="212"/>
      <c r="M88" s="213"/>
      <c r="N88" s="214"/>
      <c r="O88" s="214"/>
      <c r="P88" s="215">
        <f>SUM(P89:P171)</f>
        <v>0</v>
      </c>
      <c r="Q88" s="214"/>
      <c r="R88" s="215">
        <f>SUM(R89:R171)</f>
        <v>0.0010760000000000001</v>
      </c>
      <c r="S88" s="214"/>
      <c r="T88" s="216">
        <f>SUM(T89:T171)</f>
        <v>0</v>
      </c>
      <c r="AR88" s="217" t="s">
        <v>84</v>
      </c>
      <c r="AT88" s="218" t="s">
        <v>75</v>
      </c>
      <c r="AU88" s="218" t="s">
        <v>84</v>
      </c>
      <c r="AY88" s="217" t="s">
        <v>158</v>
      </c>
      <c r="BK88" s="219">
        <f>SUM(BK89:BK171)</f>
        <v>0</v>
      </c>
    </row>
    <row r="89" s="1" customFormat="1" ht="16.5" customHeight="1">
      <c r="B89" s="46"/>
      <c r="C89" s="222" t="s">
        <v>84</v>
      </c>
      <c r="D89" s="222" t="s">
        <v>160</v>
      </c>
      <c r="E89" s="223" t="s">
        <v>161</v>
      </c>
      <c r="F89" s="224" t="s">
        <v>162</v>
      </c>
      <c r="G89" s="225" t="s">
        <v>98</v>
      </c>
      <c r="H89" s="226">
        <v>3.8439999999999999</v>
      </c>
      <c r="I89" s="227"/>
      <c r="J89" s="228">
        <f>ROUND(I89*H89,2)</f>
        <v>0</v>
      </c>
      <c r="K89" s="224" t="s">
        <v>163</v>
      </c>
      <c r="L89" s="72"/>
      <c r="M89" s="229" t="s">
        <v>21</v>
      </c>
      <c r="N89" s="230" t="s">
        <v>47</v>
      </c>
      <c r="O89" s="47"/>
      <c r="P89" s="231">
        <f>O89*H89</f>
        <v>0</v>
      </c>
      <c r="Q89" s="231">
        <v>0</v>
      </c>
      <c r="R89" s="231">
        <f>Q89*H89</f>
        <v>0</v>
      </c>
      <c r="S89" s="231">
        <v>0</v>
      </c>
      <c r="T89" s="232">
        <f>S89*H89</f>
        <v>0</v>
      </c>
      <c r="AR89" s="24" t="s">
        <v>164</v>
      </c>
      <c r="AT89" s="24" t="s">
        <v>160</v>
      </c>
      <c r="AU89" s="24" t="s">
        <v>87</v>
      </c>
      <c r="AY89" s="24" t="s">
        <v>158</v>
      </c>
      <c r="BE89" s="233">
        <f>IF(N89="základní",J89,0)</f>
        <v>0</v>
      </c>
      <c r="BF89" s="233">
        <f>IF(N89="snížená",J89,0)</f>
        <v>0</v>
      </c>
      <c r="BG89" s="233">
        <f>IF(N89="zákl. přenesená",J89,0)</f>
        <v>0</v>
      </c>
      <c r="BH89" s="233">
        <f>IF(N89="sníž. přenesená",J89,0)</f>
        <v>0</v>
      </c>
      <c r="BI89" s="233">
        <f>IF(N89="nulová",J89,0)</f>
        <v>0</v>
      </c>
      <c r="BJ89" s="24" t="s">
        <v>84</v>
      </c>
      <c r="BK89" s="233">
        <f>ROUND(I89*H89,2)</f>
        <v>0</v>
      </c>
      <c r="BL89" s="24" t="s">
        <v>164</v>
      </c>
      <c r="BM89" s="24" t="s">
        <v>165</v>
      </c>
    </row>
    <row r="90" s="1" customFormat="1">
      <c r="B90" s="46"/>
      <c r="C90" s="74"/>
      <c r="D90" s="234" t="s">
        <v>166</v>
      </c>
      <c r="E90" s="74"/>
      <c r="F90" s="235" t="s">
        <v>167</v>
      </c>
      <c r="G90" s="74"/>
      <c r="H90" s="74"/>
      <c r="I90" s="192"/>
      <c r="J90" s="74"/>
      <c r="K90" s="74"/>
      <c r="L90" s="72"/>
      <c r="M90" s="236"/>
      <c r="N90" s="47"/>
      <c r="O90" s="47"/>
      <c r="P90" s="47"/>
      <c r="Q90" s="47"/>
      <c r="R90" s="47"/>
      <c r="S90" s="47"/>
      <c r="T90" s="95"/>
      <c r="AT90" s="24" t="s">
        <v>166</v>
      </c>
      <c r="AU90" s="24" t="s">
        <v>87</v>
      </c>
    </row>
    <row r="91" s="1" customFormat="1">
      <c r="B91" s="46"/>
      <c r="C91" s="74"/>
      <c r="D91" s="234" t="s">
        <v>168</v>
      </c>
      <c r="E91" s="74"/>
      <c r="F91" s="237" t="s">
        <v>169</v>
      </c>
      <c r="G91" s="74"/>
      <c r="H91" s="74"/>
      <c r="I91" s="192"/>
      <c r="J91" s="74"/>
      <c r="K91" s="74"/>
      <c r="L91" s="72"/>
      <c r="M91" s="236"/>
      <c r="N91" s="47"/>
      <c r="O91" s="47"/>
      <c r="P91" s="47"/>
      <c r="Q91" s="47"/>
      <c r="R91" s="47"/>
      <c r="S91" s="47"/>
      <c r="T91" s="95"/>
      <c r="AT91" s="24" t="s">
        <v>168</v>
      </c>
      <c r="AU91" s="24" t="s">
        <v>87</v>
      </c>
    </row>
    <row r="92" s="11" customFormat="1">
      <c r="B92" s="238"/>
      <c r="C92" s="239"/>
      <c r="D92" s="234" t="s">
        <v>170</v>
      </c>
      <c r="E92" s="240" t="s">
        <v>105</v>
      </c>
      <c r="F92" s="241" t="s">
        <v>171</v>
      </c>
      <c r="G92" s="239"/>
      <c r="H92" s="242">
        <v>3.8439999999999999</v>
      </c>
      <c r="I92" s="243"/>
      <c r="J92" s="239"/>
      <c r="K92" s="239"/>
      <c r="L92" s="244"/>
      <c r="M92" s="245"/>
      <c r="N92" s="246"/>
      <c r="O92" s="246"/>
      <c r="P92" s="246"/>
      <c r="Q92" s="246"/>
      <c r="R92" s="246"/>
      <c r="S92" s="246"/>
      <c r="T92" s="247"/>
      <c r="AT92" s="248" t="s">
        <v>170</v>
      </c>
      <c r="AU92" s="248" t="s">
        <v>87</v>
      </c>
      <c r="AV92" s="11" t="s">
        <v>87</v>
      </c>
      <c r="AW92" s="11" t="s">
        <v>39</v>
      </c>
      <c r="AX92" s="11" t="s">
        <v>84</v>
      </c>
      <c r="AY92" s="248" t="s">
        <v>158</v>
      </c>
    </row>
    <row r="93" s="1" customFormat="1" ht="16.5" customHeight="1">
      <c r="B93" s="46"/>
      <c r="C93" s="222" t="s">
        <v>87</v>
      </c>
      <c r="D93" s="222" t="s">
        <v>160</v>
      </c>
      <c r="E93" s="223" t="s">
        <v>172</v>
      </c>
      <c r="F93" s="224" t="s">
        <v>173</v>
      </c>
      <c r="G93" s="225" t="s">
        <v>98</v>
      </c>
      <c r="H93" s="226">
        <v>33.070999999999998</v>
      </c>
      <c r="I93" s="227"/>
      <c r="J93" s="228">
        <f>ROUND(I93*H93,2)</f>
        <v>0</v>
      </c>
      <c r="K93" s="224" t="s">
        <v>163</v>
      </c>
      <c r="L93" s="72"/>
      <c r="M93" s="229" t="s">
        <v>21</v>
      </c>
      <c r="N93" s="230" t="s">
        <v>47</v>
      </c>
      <c r="O93" s="47"/>
      <c r="P93" s="231">
        <f>O93*H93</f>
        <v>0</v>
      </c>
      <c r="Q93" s="231">
        <v>0</v>
      </c>
      <c r="R93" s="231">
        <f>Q93*H93</f>
        <v>0</v>
      </c>
      <c r="S93" s="231">
        <v>0</v>
      </c>
      <c r="T93" s="232">
        <f>S93*H93</f>
        <v>0</v>
      </c>
      <c r="AR93" s="24" t="s">
        <v>164</v>
      </c>
      <c r="AT93" s="24" t="s">
        <v>160</v>
      </c>
      <c r="AU93" s="24" t="s">
        <v>87</v>
      </c>
      <c r="AY93" s="24" t="s">
        <v>158</v>
      </c>
      <c r="BE93" s="233">
        <f>IF(N93="základní",J93,0)</f>
        <v>0</v>
      </c>
      <c r="BF93" s="233">
        <f>IF(N93="snížená",J93,0)</f>
        <v>0</v>
      </c>
      <c r="BG93" s="233">
        <f>IF(N93="zákl. přenesená",J93,0)</f>
        <v>0</v>
      </c>
      <c r="BH93" s="233">
        <f>IF(N93="sníž. přenesená",J93,0)</f>
        <v>0</v>
      </c>
      <c r="BI93" s="233">
        <f>IF(N93="nulová",J93,0)</f>
        <v>0</v>
      </c>
      <c r="BJ93" s="24" t="s">
        <v>84</v>
      </c>
      <c r="BK93" s="233">
        <f>ROUND(I93*H93,2)</f>
        <v>0</v>
      </c>
      <c r="BL93" s="24" t="s">
        <v>164</v>
      </c>
      <c r="BM93" s="24" t="s">
        <v>174</v>
      </c>
    </row>
    <row r="94" s="1" customFormat="1">
      <c r="B94" s="46"/>
      <c r="C94" s="74"/>
      <c r="D94" s="234" t="s">
        <v>166</v>
      </c>
      <c r="E94" s="74"/>
      <c r="F94" s="235" t="s">
        <v>175</v>
      </c>
      <c r="G94" s="74"/>
      <c r="H94" s="74"/>
      <c r="I94" s="192"/>
      <c r="J94" s="74"/>
      <c r="K94" s="74"/>
      <c r="L94" s="72"/>
      <c r="M94" s="236"/>
      <c r="N94" s="47"/>
      <c r="O94" s="47"/>
      <c r="P94" s="47"/>
      <c r="Q94" s="47"/>
      <c r="R94" s="47"/>
      <c r="S94" s="47"/>
      <c r="T94" s="95"/>
      <c r="AT94" s="24" t="s">
        <v>166</v>
      </c>
      <c r="AU94" s="24" t="s">
        <v>87</v>
      </c>
    </row>
    <row r="95" s="1" customFormat="1">
      <c r="B95" s="46"/>
      <c r="C95" s="74"/>
      <c r="D95" s="234" t="s">
        <v>168</v>
      </c>
      <c r="E95" s="74"/>
      <c r="F95" s="237" t="s">
        <v>176</v>
      </c>
      <c r="G95" s="74"/>
      <c r="H95" s="74"/>
      <c r="I95" s="192"/>
      <c r="J95" s="74"/>
      <c r="K95" s="74"/>
      <c r="L95" s="72"/>
      <c r="M95" s="236"/>
      <c r="N95" s="47"/>
      <c r="O95" s="47"/>
      <c r="P95" s="47"/>
      <c r="Q95" s="47"/>
      <c r="R95" s="47"/>
      <c r="S95" s="47"/>
      <c r="T95" s="95"/>
      <c r="AT95" s="24" t="s">
        <v>168</v>
      </c>
      <c r="AU95" s="24" t="s">
        <v>87</v>
      </c>
    </row>
    <row r="96" s="12" customFormat="1">
      <c r="B96" s="249"/>
      <c r="C96" s="250"/>
      <c r="D96" s="234" t="s">
        <v>170</v>
      </c>
      <c r="E96" s="251" t="s">
        <v>21</v>
      </c>
      <c r="F96" s="252" t="s">
        <v>177</v>
      </c>
      <c r="G96" s="250"/>
      <c r="H96" s="251" t="s">
        <v>21</v>
      </c>
      <c r="I96" s="253"/>
      <c r="J96" s="250"/>
      <c r="K96" s="250"/>
      <c r="L96" s="254"/>
      <c r="M96" s="255"/>
      <c r="N96" s="256"/>
      <c r="O96" s="256"/>
      <c r="P96" s="256"/>
      <c r="Q96" s="256"/>
      <c r="R96" s="256"/>
      <c r="S96" s="256"/>
      <c r="T96" s="257"/>
      <c r="AT96" s="258" t="s">
        <v>170</v>
      </c>
      <c r="AU96" s="258" t="s">
        <v>87</v>
      </c>
      <c r="AV96" s="12" t="s">
        <v>84</v>
      </c>
      <c r="AW96" s="12" t="s">
        <v>39</v>
      </c>
      <c r="AX96" s="12" t="s">
        <v>76</v>
      </c>
      <c r="AY96" s="258" t="s">
        <v>158</v>
      </c>
    </row>
    <row r="97" s="11" customFormat="1">
      <c r="B97" s="238"/>
      <c r="C97" s="239"/>
      <c r="D97" s="234" t="s">
        <v>170</v>
      </c>
      <c r="E97" s="240" t="s">
        <v>21</v>
      </c>
      <c r="F97" s="241" t="s">
        <v>178</v>
      </c>
      <c r="G97" s="239"/>
      <c r="H97" s="242">
        <v>33.070999999999998</v>
      </c>
      <c r="I97" s="243"/>
      <c r="J97" s="239"/>
      <c r="K97" s="239"/>
      <c r="L97" s="244"/>
      <c r="M97" s="245"/>
      <c r="N97" s="246"/>
      <c r="O97" s="246"/>
      <c r="P97" s="246"/>
      <c r="Q97" s="246"/>
      <c r="R97" s="246"/>
      <c r="S97" s="246"/>
      <c r="T97" s="247"/>
      <c r="AT97" s="248" t="s">
        <v>170</v>
      </c>
      <c r="AU97" s="248" t="s">
        <v>87</v>
      </c>
      <c r="AV97" s="11" t="s">
        <v>87</v>
      </c>
      <c r="AW97" s="11" t="s">
        <v>39</v>
      </c>
      <c r="AX97" s="11" t="s">
        <v>76</v>
      </c>
      <c r="AY97" s="248" t="s">
        <v>158</v>
      </c>
    </row>
    <row r="98" s="13" customFormat="1">
      <c r="B98" s="259"/>
      <c r="C98" s="260"/>
      <c r="D98" s="234" t="s">
        <v>170</v>
      </c>
      <c r="E98" s="261" t="s">
        <v>112</v>
      </c>
      <c r="F98" s="262" t="s">
        <v>179</v>
      </c>
      <c r="G98" s="260"/>
      <c r="H98" s="263">
        <v>33.070999999999998</v>
      </c>
      <c r="I98" s="264"/>
      <c r="J98" s="260"/>
      <c r="K98" s="260"/>
      <c r="L98" s="265"/>
      <c r="M98" s="266"/>
      <c r="N98" s="267"/>
      <c r="O98" s="267"/>
      <c r="P98" s="267"/>
      <c r="Q98" s="267"/>
      <c r="R98" s="267"/>
      <c r="S98" s="267"/>
      <c r="T98" s="268"/>
      <c r="AT98" s="269" t="s">
        <v>170</v>
      </c>
      <c r="AU98" s="269" t="s">
        <v>87</v>
      </c>
      <c r="AV98" s="13" t="s">
        <v>164</v>
      </c>
      <c r="AW98" s="13" t="s">
        <v>39</v>
      </c>
      <c r="AX98" s="13" t="s">
        <v>84</v>
      </c>
      <c r="AY98" s="269" t="s">
        <v>158</v>
      </c>
    </row>
    <row r="99" s="1" customFormat="1" ht="16.5" customHeight="1">
      <c r="B99" s="46"/>
      <c r="C99" s="222" t="s">
        <v>180</v>
      </c>
      <c r="D99" s="222" t="s">
        <v>160</v>
      </c>
      <c r="E99" s="223" t="s">
        <v>181</v>
      </c>
      <c r="F99" s="224" t="s">
        <v>182</v>
      </c>
      <c r="G99" s="225" t="s">
        <v>98</v>
      </c>
      <c r="H99" s="226">
        <v>64.733999999999995</v>
      </c>
      <c r="I99" s="227"/>
      <c r="J99" s="228">
        <f>ROUND(I99*H99,2)</f>
        <v>0</v>
      </c>
      <c r="K99" s="224" t="s">
        <v>163</v>
      </c>
      <c r="L99" s="72"/>
      <c r="M99" s="229" t="s">
        <v>21</v>
      </c>
      <c r="N99" s="230" t="s">
        <v>47</v>
      </c>
      <c r="O99" s="47"/>
      <c r="P99" s="231">
        <f>O99*H99</f>
        <v>0</v>
      </c>
      <c r="Q99" s="231">
        <v>0</v>
      </c>
      <c r="R99" s="231">
        <f>Q99*H99</f>
        <v>0</v>
      </c>
      <c r="S99" s="231">
        <v>0</v>
      </c>
      <c r="T99" s="232">
        <f>S99*H99</f>
        <v>0</v>
      </c>
      <c r="AR99" s="24" t="s">
        <v>164</v>
      </c>
      <c r="AT99" s="24" t="s">
        <v>160</v>
      </c>
      <c r="AU99" s="24" t="s">
        <v>87</v>
      </c>
      <c r="AY99" s="24" t="s">
        <v>158</v>
      </c>
      <c r="BE99" s="233">
        <f>IF(N99="základní",J99,0)</f>
        <v>0</v>
      </c>
      <c r="BF99" s="233">
        <f>IF(N99="snížená",J99,0)</f>
        <v>0</v>
      </c>
      <c r="BG99" s="233">
        <f>IF(N99="zákl. přenesená",J99,0)</f>
        <v>0</v>
      </c>
      <c r="BH99" s="233">
        <f>IF(N99="sníž. přenesená",J99,0)</f>
        <v>0</v>
      </c>
      <c r="BI99" s="233">
        <f>IF(N99="nulová",J99,0)</f>
        <v>0</v>
      </c>
      <c r="BJ99" s="24" t="s">
        <v>84</v>
      </c>
      <c r="BK99" s="233">
        <f>ROUND(I99*H99,2)</f>
        <v>0</v>
      </c>
      <c r="BL99" s="24" t="s">
        <v>164</v>
      </c>
      <c r="BM99" s="24" t="s">
        <v>183</v>
      </c>
    </row>
    <row r="100" s="1" customFormat="1">
      <c r="B100" s="46"/>
      <c r="C100" s="74"/>
      <c r="D100" s="234" t="s">
        <v>166</v>
      </c>
      <c r="E100" s="74"/>
      <c r="F100" s="235" t="s">
        <v>184</v>
      </c>
      <c r="G100" s="74"/>
      <c r="H100" s="74"/>
      <c r="I100" s="192"/>
      <c r="J100" s="74"/>
      <c r="K100" s="74"/>
      <c r="L100" s="72"/>
      <c r="M100" s="236"/>
      <c r="N100" s="47"/>
      <c r="O100" s="47"/>
      <c r="P100" s="47"/>
      <c r="Q100" s="47"/>
      <c r="R100" s="47"/>
      <c r="S100" s="47"/>
      <c r="T100" s="95"/>
      <c r="AT100" s="24" t="s">
        <v>166</v>
      </c>
      <c r="AU100" s="24" t="s">
        <v>87</v>
      </c>
    </row>
    <row r="101" s="1" customFormat="1">
      <c r="B101" s="46"/>
      <c r="C101" s="74"/>
      <c r="D101" s="234" t="s">
        <v>168</v>
      </c>
      <c r="E101" s="74"/>
      <c r="F101" s="237" t="s">
        <v>185</v>
      </c>
      <c r="G101" s="74"/>
      <c r="H101" s="74"/>
      <c r="I101" s="192"/>
      <c r="J101" s="74"/>
      <c r="K101" s="74"/>
      <c r="L101" s="72"/>
      <c r="M101" s="236"/>
      <c r="N101" s="47"/>
      <c r="O101" s="47"/>
      <c r="P101" s="47"/>
      <c r="Q101" s="47"/>
      <c r="R101" s="47"/>
      <c r="S101" s="47"/>
      <c r="T101" s="95"/>
      <c r="AT101" s="24" t="s">
        <v>168</v>
      </c>
      <c r="AU101" s="24" t="s">
        <v>87</v>
      </c>
    </row>
    <row r="102" s="11" customFormat="1">
      <c r="B102" s="238"/>
      <c r="C102" s="239"/>
      <c r="D102" s="234" t="s">
        <v>170</v>
      </c>
      <c r="E102" s="240" t="s">
        <v>21</v>
      </c>
      <c r="F102" s="241" t="s">
        <v>186</v>
      </c>
      <c r="G102" s="239"/>
      <c r="H102" s="242">
        <v>3.8439999999999999</v>
      </c>
      <c r="I102" s="243"/>
      <c r="J102" s="239"/>
      <c r="K102" s="239"/>
      <c r="L102" s="244"/>
      <c r="M102" s="245"/>
      <c r="N102" s="246"/>
      <c r="O102" s="246"/>
      <c r="P102" s="246"/>
      <c r="Q102" s="246"/>
      <c r="R102" s="246"/>
      <c r="S102" s="246"/>
      <c r="T102" s="247"/>
      <c r="AT102" s="248" t="s">
        <v>170</v>
      </c>
      <c r="AU102" s="248" t="s">
        <v>87</v>
      </c>
      <c r="AV102" s="11" t="s">
        <v>87</v>
      </c>
      <c r="AW102" s="11" t="s">
        <v>39</v>
      </c>
      <c r="AX102" s="11" t="s">
        <v>76</v>
      </c>
      <c r="AY102" s="248" t="s">
        <v>158</v>
      </c>
    </row>
    <row r="103" s="11" customFormat="1">
      <c r="B103" s="238"/>
      <c r="C103" s="239"/>
      <c r="D103" s="234" t="s">
        <v>170</v>
      </c>
      <c r="E103" s="240" t="s">
        <v>21</v>
      </c>
      <c r="F103" s="241" t="s">
        <v>187</v>
      </c>
      <c r="G103" s="239"/>
      <c r="H103" s="242">
        <v>57.302</v>
      </c>
      <c r="I103" s="243"/>
      <c r="J103" s="239"/>
      <c r="K103" s="239"/>
      <c r="L103" s="244"/>
      <c r="M103" s="245"/>
      <c r="N103" s="246"/>
      <c r="O103" s="246"/>
      <c r="P103" s="246"/>
      <c r="Q103" s="246"/>
      <c r="R103" s="246"/>
      <c r="S103" s="246"/>
      <c r="T103" s="247"/>
      <c r="AT103" s="248" t="s">
        <v>170</v>
      </c>
      <c r="AU103" s="248" t="s">
        <v>87</v>
      </c>
      <c r="AV103" s="11" t="s">
        <v>87</v>
      </c>
      <c r="AW103" s="11" t="s">
        <v>39</v>
      </c>
      <c r="AX103" s="11" t="s">
        <v>76</v>
      </c>
      <c r="AY103" s="248" t="s">
        <v>158</v>
      </c>
    </row>
    <row r="104" s="11" customFormat="1">
      <c r="B104" s="238"/>
      <c r="C104" s="239"/>
      <c r="D104" s="234" t="s">
        <v>170</v>
      </c>
      <c r="E104" s="240" t="s">
        <v>21</v>
      </c>
      <c r="F104" s="241" t="s">
        <v>188</v>
      </c>
      <c r="G104" s="239"/>
      <c r="H104" s="242">
        <v>3.5880000000000001</v>
      </c>
      <c r="I104" s="243"/>
      <c r="J104" s="239"/>
      <c r="K104" s="239"/>
      <c r="L104" s="244"/>
      <c r="M104" s="245"/>
      <c r="N104" s="246"/>
      <c r="O104" s="246"/>
      <c r="P104" s="246"/>
      <c r="Q104" s="246"/>
      <c r="R104" s="246"/>
      <c r="S104" s="246"/>
      <c r="T104" s="247"/>
      <c r="AT104" s="248" t="s">
        <v>170</v>
      </c>
      <c r="AU104" s="248" t="s">
        <v>87</v>
      </c>
      <c r="AV104" s="11" t="s">
        <v>87</v>
      </c>
      <c r="AW104" s="11" t="s">
        <v>39</v>
      </c>
      <c r="AX104" s="11" t="s">
        <v>76</v>
      </c>
      <c r="AY104" s="248" t="s">
        <v>158</v>
      </c>
    </row>
    <row r="105" s="13" customFormat="1">
      <c r="B105" s="259"/>
      <c r="C105" s="260"/>
      <c r="D105" s="234" t="s">
        <v>170</v>
      </c>
      <c r="E105" s="261" t="s">
        <v>21</v>
      </c>
      <c r="F105" s="262" t="s">
        <v>179</v>
      </c>
      <c r="G105" s="260"/>
      <c r="H105" s="263">
        <v>64.733999999999995</v>
      </c>
      <c r="I105" s="264"/>
      <c r="J105" s="260"/>
      <c r="K105" s="260"/>
      <c r="L105" s="265"/>
      <c r="M105" s="266"/>
      <c r="N105" s="267"/>
      <c r="O105" s="267"/>
      <c r="P105" s="267"/>
      <c r="Q105" s="267"/>
      <c r="R105" s="267"/>
      <c r="S105" s="267"/>
      <c r="T105" s="268"/>
      <c r="AT105" s="269" t="s">
        <v>170</v>
      </c>
      <c r="AU105" s="269" t="s">
        <v>87</v>
      </c>
      <c r="AV105" s="13" t="s">
        <v>164</v>
      </c>
      <c r="AW105" s="13" t="s">
        <v>39</v>
      </c>
      <c r="AX105" s="13" t="s">
        <v>84</v>
      </c>
      <c r="AY105" s="269" t="s">
        <v>158</v>
      </c>
    </row>
    <row r="106" s="1" customFormat="1" ht="16.5" customHeight="1">
      <c r="B106" s="46"/>
      <c r="C106" s="222" t="s">
        <v>164</v>
      </c>
      <c r="D106" s="222" t="s">
        <v>160</v>
      </c>
      <c r="E106" s="223" t="s">
        <v>189</v>
      </c>
      <c r="F106" s="224" t="s">
        <v>190</v>
      </c>
      <c r="G106" s="225" t="s">
        <v>98</v>
      </c>
      <c r="H106" s="226">
        <v>18.988</v>
      </c>
      <c r="I106" s="227"/>
      <c r="J106" s="228">
        <f>ROUND(I106*H106,2)</f>
        <v>0</v>
      </c>
      <c r="K106" s="224" t="s">
        <v>21</v>
      </c>
      <c r="L106" s="72"/>
      <c r="M106" s="229" t="s">
        <v>21</v>
      </c>
      <c r="N106" s="230" t="s">
        <v>47</v>
      </c>
      <c r="O106" s="47"/>
      <c r="P106" s="231">
        <f>O106*H106</f>
        <v>0</v>
      </c>
      <c r="Q106" s="231">
        <v>0</v>
      </c>
      <c r="R106" s="231">
        <f>Q106*H106</f>
        <v>0</v>
      </c>
      <c r="S106" s="231">
        <v>0</v>
      </c>
      <c r="T106" s="232">
        <f>S106*H106</f>
        <v>0</v>
      </c>
      <c r="AR106" s="24" t="s">
        <v>164</v>
      </c>
      <c r="AT106" s="24" t="s">
        <v>160</v>
      </c>
      <c r="AU106" s="24" t="s">
        <v>87</v>
      </c>
      <c r="AY106" s="24" t="s">
        <v>158</v>
      </c>
      <c r="BE106" s="233">
        <f>IF(N106="základní",J106,0)</f>
        <v>0</v>
      </c>
      <c r="BF106" s="233">
        <f>IF(N106="snížená",J106,0)</f>
        <v>0</v>
      </c>
      <c r="BG106" s="233">
        <f>IF(N106="zákl. přenesená",J106,0)</f>
        <v>0</v>
      </c>
      <c r="BH106" s="233">
        <f>IF(N106="sníž. přenesená",J106,0)</f>
        <v>0</v>
      </c>
      <c r="BI106" s="233">
        <f>IF(N106="nulová",J106,0)</f>
        <v>0</v>
      </c>
      <c r="BJ106" s="24" t="s">
        <v>84</v>
      </c>
      <c r="BK106" s="233">
        <f>ROUND(I106*H106,2)</f>
        <v>0</v>
      </c>
      <c r="BL106" s="24" t="s">
        <v>164</v>
      </c>
      <c r="BM106" s="24" t="s">
        <v>191</v>
      </c>
    </row>
    <row r="107" s="1" customFormat="1">
      <c r="B107" s="46"/>
      <c r="C107" s="74"/>
      <c r="D107" s="234" t="s">
        <v>166</v>
      </c>
      <c r="E107" s="74"/>
      <c r="F107" s="235" t="s">
        <v>192</v>
      </c>
      <c r="G107" s="74"/>
      <c r="H107" s="74"/>
      <c r="I107" s="192"/>
      <c r="J107" s="74"/>
      <c r="K107" s="74"/>
      <c r="L107" s="72"/>
      <c r="M107" s="236"/>
      <c r="N107" s="47"/>
      <c r="O107" s="47"/>
      <c r="P107" s="47"/>
      <c r="Q107" s="47"/>
      <c r="R107" s="47"/>
      <c r="S107" s="47"/>
      <c r="T107" s="95"/>
      <c r="AT107" s="24" t="s">
        <v>166</v>
      </c>
      <c r="AU107" s="24" t="s">
        <v>87</v>
      </c>
    </row>
    <row r="108" s="12" customFormat="1">
      <c r="B108" s="249"/>
      <c r="C108" s="250"/>
      <c r="D108" s="234" t="s">
        <v>170</v>
      </c>
      <c r="E108" s="251" t="s">
        <v>21</v>
      </c>
      <c r="F108" s="252" t="s">
        <v>193</v>
      </c>
      <c r="G108" s="250"/>
      <c r="H108" s="251" t="s">
        <v>21</v>
      </c>
      <c r="I108" s="253"/>
      <c r="J108" s="250"/>
      <c r="K108" s="250"/>
      <c r="L108" s="254"/>
      <c r="M108" s="255"/>
      <c r="N108" s="256"/>
      <c r="O108" s="256"/>
      <c r="P108" s="256"/>
      <c r="Q108" s="256"/>
      <c r="R108" s="256"/>
      <c r="S108" s="256"/>
      <c r="T108" s="257"/>
      <c r="AT108" s="258" t="s">
        <v>170</v>
      </c>
      <c r="AU108" s="258" t="s">
        <v>87</v>
      </c>
      <c r="AV108" s="12" t="s">
        <v>84</v>
      </c>
      <c r="AW108" s="12" t="s">
        <v>39</v>
      </c>
      <c r="AX108" s="12" t="s">
        <v>76</v>
      </c>
      <c r="AY108" s="258" t="s">
        <v>158</v>
      </c>
    </row>
    <row r="109" s="11" customFormat="1">
      <c r="B109" s="238"/>
      <c r="C109" s="239"/>
      <c r="D109" s="234" t="s">
        <v>170</v>
      </c>
      <c r="E109" s="240" t="s">
        <v>21</v>
      </c>
      <c r="F109" s="241" t="s">
        <v>194</v>
      </c>
      <c r="G109" s="239"/>
      <c r="H109" s="242">
        <v>4.4199999999999999</v>
      </c>
      <c r="I109" s="243"/>
      <c r="J109" s="239"/>
      <c r="K109" s="239"/>
      <c r="L109" s="244"/>
      <c r="M109" s="245"/>
      <c r="N109" s="246"/>
      <c r="O109" s="246"/>
      <c r="P109" s="246"/>
      <c r="Q109" s="246"/>
      <c r="R109" s="246"/>
      <c r="S109" s="246"/>
      <c r="T109" s="247"/>
      <c r="AT109" s="248" t="s">
        <v>170</v>
      </c>
      <c r="AU109" s="248" t="s">
        <v>87</v>
      </c>
      <c r="AV109" s="11" t="s">
        <v>87</v>
      </c>
      <c r="AW109" s="11" t="s">
        <v>39</v>
      </c>
      <c r="AX109" s="11" t="s">
        <v>76</v>
      </c>
      <c r="AY109" s="248" t="s">
        <v>158</v>
      </c>
    </row>
    <row r="110" s="11" customFormat="1">
      <c r="B110" s="238"/>
      <c r="C110" s="239"/>
      <c r="D110" s="234" t="s">
        <v>170</v>
      </c>
      <c r="E110" s="240" t="s">
        <v>21</v>
      </c>
      <c r="F110" s="241" t="s">
        <v>195</v>
      </c>
      <c r="G110" s="239"/>
      <c r="H110" s="242">
        <v>0.25600000000000001</v>
      </c>
      <c r="I110" s="243"/>
      <c r="J110" s="239"/>
      <c r="K110" s="239"/>
      <c r="L110" s="244"/>
      <c r="M110" s="245"/>
      <c r="N110" s="246"/>
      <c r="O110" s="246"/>
      <c r="P110" s="246"/>
      <c r="Q110" s="246"/>
      <c r="R110" s="246"/>
      <c r="S110" s="246"/>
      <c r="T110" s="247"/>
      <c r="AT110" s="248" t="s">
        <v>170</v>
      </c>
      <c r="AU110" s="248" t="s">
        <v>87</v>
      </c>
      <c r="AV110" s="11" t="s">
        <v>87</v>
      </c>
      <c r="AW110" s="11" t="s">
        <v>39</v>
      </c>
      <c r="AX110" s="11" t="s">
        <v>76</v>
      </c>
      <c r="AY110" s="248" t="s">
        <v>158</v>
      </c>
    </row>
    <row r="111" s="11" customFormat="1">
      <c r="B111" s="238"/>
      <c r="C111" s="239"/>
      <c r="D111" s="234" t="s">
        <v>170</v>
      </c>
      <c r="E111" s="240" t="s">
        <v>21</v>
      </c>
      <c r="F111" s="241" t="s">
        <v>196</v>
      </c>
      <c r="G111" s="239"/>
      <c r="H111" s="242">
        <v>2.9849999999999999</v>
      </c>
      <c r="I111" s="243"/>
      <c r="J111" s="239"/>
      <c r="K111" s="239"/>
      <c r="L111" s="244"/>
      <c r="M111" s="245"/>
      <c r="N111" s="246"/>
      <c r="O111" s="246"/>
      <c r="P111" s="246"/>
      <c r="Q111" s="246"/>
      <c r="R111" s="246"/>
      <c r="S111" s="246"/>
      <c r="T111" s="247"/>
      <c r="AT111" s="248" t="s">
        <v>170</v>
      </c>
      <c r="AU111" s="248" t="s">
        <v>87</v>
      </c>
      <c r="AV111" s="11" t="s">
        <v>87</v>
      </c>
      <c r="AW111" s="11" t="s">
        <v>39</v>
      </c>
      <c r="AX111" s="11" t="s">
        <v>76</v>
      </c>
      <c r="AY111" s="248" t="s">
        <v>158</v>
      </c>
    </row>
    <row r="112" s="14" customFormat="1">
      <c r="B112" s="270"/>
      <c r="C112" s="271"/>
      <c r="D112" s="234" t="s">
        <v>170</v>
      </c>
      <c r="E112" s="272" t="s">
        <v>21</v>
      </c>
      <c r="F112" s="273" t="s">
        <v>197</v>
      </c>
      <c r="G112" s="271"/>
      <c r="H112" s="274">
        <v>7.6609999999999996</v>
      </c>
      <c r="I112" s="275"/>
      <c r="J112" s="271"/>
      <c r="K112" s="271"/>
      <c r="L112" s="276"/>
      <c r="M112" s="277"/>
      <c r="N112" s="278"/>
      <c r="O112" s="278"/>
      <c r="P112" s="278"/>
      <c r="Q112" s="278"/>
      <c r="R112" s="278"/>
      <c r="S112" s="278"/>
      <c r="T112" s="279"/>
      <c r="AT112" s="280" t="s">
        <v>170</v>
      </c>
      <c r="AU112" s="280" t="s">
        <v>87</v>
      </c>
      <c r="AV112" s="14" t="s">
        <v>180</v>
      </c>
      <c r="AW112" s="14" t="s">
        <v>39</v>
      </c>
      <c r="AX112" s="14" t="s">
        <v>76</v>
      </c>
      <c r="AY112" s="280" t="s">
        <v>158</v>
      </c>
    </row>
    <row r="113" s="12" customFormat="1">
      <c r="B113" s="249"/>
      <c r="C113" s="250"/>
      <c r="D113" s="234" t="s">
        <v>170</v>
      </c>
      <c r="E113" s="251" t="s">
        <v>21</v>
      </c>
      <c r="F113" s="252" t="s">
        <v>198</v>
      </c>
      <c r="G113" s="250"/>
      <c r="H113" s="251" t="s">
        <v>21</v>
      </c>
      <c r="I113" s="253"/>
      <c r="J113" s="250"/>
      <c r="K113" s="250"/>
      <c r="L113" s="254"/>
      <c r="M113" s="255"/>
      <c r="N113" s="256"/>
      <c r="O113" s="256"/>
      <c r="P113" s="256"/>
      <c r="Q113" s="256"/>
      <c r="R113" s="256"/>
      <c r="S113" s="256"/>
      <c r="T113" s="257"/>
      <c r="AT113" s="258" t="s">
        <v>170</v>
      </c>
      <c r="AU113" s="258" t="s">
        <v>87</v>
      </c>
      <c r="AV113" s="12" t="s">
        <v>84</v>
      </c>
      <c r="AW113" s="12" t="s">
        <v>39</v>
      </c>
      <c r="AX113" s="12" t="s">
        <v>76</v>
      </c>
      <c r="AY113" s="258" t="s">
        <v>158</v>
      </c>
    </row>
    <row r="114" s="11" customFormat="1">
      <c r="B114" s="238"/>
      <c r="C114" s="239"/>
      <c r="D114" s="234" t="s">
        <v>170</v>
      </c>
      <c r="E114" s="240" t="s">
        <v>21</v>
      </c>
      <c r="F114" s="241" t="s">
        <v>199</v>
      </c>
      <c r="G114" s="239"/>
      <c r="H114" s="242">
        <v>5.1950000000000003</v>
      </c>
      <c r="I114" s="243"/>
      <c r="J114" s="239"/>
      <c r="K114" s="239"/>
      <c r="L114" s="244"/>
      <c r="M114" s="245"/>
      <c r="N114" s="246"/>
      <c r="O114" s="246"/>
      <c r="P114" s="246"/>
      <c r="Q114" s="246"/>
      <c r="R114" s="246"/>
      <c r="S114" s="246"/>
      <c r="T114" s="247"/>
      <c r="AT114" s="248" t="s">
        <v>170</v>
      </c>
      <c r="AU114" s="248" t="s">
        <v>87</v>
      </c>
      <c r="AV114" s="11" t="s">
        <v>87</v>
      </c>
      <c r="AW114" s="11" t="s">
        <v>39</v>
      </c>
      <c r="AX114" s="11" t="s">
        <v>76</v>
      </c>
      <c r="AY114" s="248" t="s">
        <v>158</v>
      </c>
    </row>
    <row r="115" s="11" customFormat="1">
      <c r="B115" s="238"/>
      <c r="C115" s="239"/>
      <c r="D115" s="234" t="s">
        <v>170</v>
      </c>
      <c r="E115" s="240" t="s">
        <v>21</v>
      </c>
      <c r="F115" s="241" t="s">
        <v>200</v>
      </c>
      <c r="G115" s="239"/>
      <c r="H115" s="242">
        <v>6.1319999999999997</v>
      </c>
      <c r="I115" s="243"/>
      <c r="J115" s="239"/>
      <c r="K115" s="239"/>
      <c r="L115" s="244"/>
      <c r="M115" s="245"/>
      <c r="N115" s="246"/>
      <c r="O115" s="246"/>
      <c r="P115" s="246"/>
      <c r="Q115" s="246"/>
      <c r="R115" s="246"/>
      <c r="S115" s="246"/>
      <c r="T115" s="247"/>
      <c r="AT115" s="248" t="s">
        <v>170</v>
      </c>
      <c r="AU115" s="248" t="s">
        <v>87</v>
      </c>
      <c r="AV115" s="11" t="s">
        <v>87</v>
      </c>
      <c r="AW115" s="11" t="s">
        <v>39</v>
      </c>
      <c r="AX115" s="11" t="s">
        <v>76</v>
      </c>
      <c r="AY115" s="248" t="s">
        <v>158</v>
      </c>
    </row>
    <row r="116" s="14" customFormat="1">
      <c r="B116" s="270"/>
      <c r="C116" s="271"/>
      <c r="D116" s="234" t="s">
        <v>170</v>
      </c>
      <c r="E116" s="272" t="s">
        <v>21</v>
      </c>
      <c r="F116" s="273" t="s">
        <v>197</v>
      </c>
      <c r="G116" s="271"/>
      <c r="H116" s="274">
        <v>11.327</v>
      </c>
      <c r="I116" s="275"/>
      <c r="J116" s="271"/>
      <c r="K116" s="271"/>
      <c r="L116" s="276"/>
      <c r="M116" s="277"/>
      <c r="N116" s="278"/>
      <c r="O116" s="278"/>
      <c r="P116" s="278"/>
      <c r="Q116" s="278"/>
      <c r="R116" s="278"/>
      <c r="S116" s="278"/>
      <c r="T116" s="279"/>
      <c r="AT116" s="280" t="s">
        <v>170</v>
      </c>
      <c r="AU116" s="280" t="s">
        <v>87</v>
      </c>
      <c r="AV116" s="14" t="s">
        <v>180</v>
      </c>
      <c r="AW116" s="14" t="s">
        <v>39</v>
      </c>
      <c r="AX116" s="14" t="s">
        <v>76</v>
      </c>
      <c r="AY116" s="280" t="s">
        <v>158</v>
      </c>
    </row>
    <row r="117" s="13" customFormat="1">
      <c r="B117" s="259"/>
      <c r="C117" s="260"/>
      <c r="D117" s="234" t="s">
        <v>170</v>
      </c>
      <c r="E117" s="261" t="s">
        <v>21</v>
      </c>
      <c r="F117" s="262" t="s">
        <v>179</v>
      </c>
      <c r="G117" s="260"/>
      <c r="H117" s="263">
        <v>18.988</v>
      </c>
      <c r="I117" s="264"/>
      <c r="J117" s="260"/>
      <c r="K117" s="260"/>
      <c r="L117" s="265"/>
      <c r="M117" s="266"/>
      <c r="N117" s="267"/>
      <c r="O117" s="267"/>
      <c r="P117" s="267"/>
      <c r="Q117" s="267"/>
      <c r="R117" s="267"/>
      <c r="S117" s="267"/>
      <c r="T117" s="268"/>
      <c r="AT117" s="269" t="s">
        <v>170</v>
      </c>
      <c r="AU117" s="269" t="s">
        <v>87</v>
      </c>
      <c r="AV117" s="13" t="s">
        <v>164</v>
      </c>
      <c r="AW117" s="13" t="s">
        <v>39</v>
      </c>
      <c r="AX117" s="13" t="s">
        <v>84</v>
      </c>
      <c r="AY117" s="269" t="s">
        <v>158</v>
      </c>
    </row>
    <row r="118" s="1" customFormat="1" ht="16.5" customHeight="1">
      <c r="B118" s="46"/>
      <c r="C118" s="222" t="s">
        <v>201</v>
      </c>
      <c r="D118" s="222" t="s">
        <v>160</v>
      </c>
      <c r="E118" s="223" t="s">
        <v>202</v>
      </c>
      <c r="F118" s="224" t="s">
        <v>203</v>
      </c>
      <c r="G118" s="225" t="s">
        <v>98</v>
      </c>
      <c r="H118" s="226">
        <v>20.196000000000002</v>
      </c>
      <c r="I118" s="227"/>
      <c r="J118" s="228">
        <f>ROUND(I118*H118,2)</f>
        <v>0</v>
      </c>
      <c r="K118" s="224" t="s">
        <v>21</v>
      </c>
      <c r="L118" s="72"/>
      <c r="M118" s="229" t="s">
        <v>21</v>
      </c>
      <c r="N118" s="230" t="s">
        <v>47</v>
      </c>
      <c r="O118" s="47"/>
      <c r="P118" s="231">
        <f>O118*H118</f>
        <v>0</v>
      </c>
      <c r="Q118" s="231">
        <v>0</v>
      </c>
      <c r="R118" s="231">
        <f>Q118*H118</f>
        <v>0</v>
      </c>
      <c r="S118" s="231">
        <v>0</v>
      </c>
      <c r="T118" s="232">
        <f>S118*H118</f>
        <v>0</v>
      </c>
      <c r="AR118" s="24" t="s">
        <v>164</v>
      </c>
      <c r="AT118" s="24" t="s">
        <v>160</v>
      </c>
      <c r="AU118" s="24" t="s">
        <v>87</v>
      </c>
      <c r="AY118" s="24" t="s">
        <v>158</v>
      </c>
      <c r="BE118" s="233">
        <f>IF(N118="základní",J118,0)</f>
        <v>0</v>
      </c>
      <c r="BF118" s="233">
        <f>IF(N118="snížená",J118,0)</f>
        <v>0</v>
      </c>
      <c r="BG118" s="233">
        <f>IF(N118="zákl. přenesená",J118,0)</f>
        <v>0</v>
      </c>
      <c r="BH118" s="233">
        <f>IF(N118="sníž. přenesená",J118,0)</f>
        <v>0</v>
      </c>
      <c r="BI118" s="233">
        <f>IF(N118="nulová",J118,0)</f>
        <v>0</v>
      </c>
      <c r="BJ118" s="24" t="s">
        <v>84</v>
      </c>
      <c r="BK118" s="233">
        <f>ROUND(I118*H118,2)</f>
        <v>0</v>
      </c>
      <c r="BL118" s="24" t="s">
        <v>164</v>
      </c>
      <c r="BM118" s="24" t="s">
        <v>204</v>
      </c>
    </row>
    <row r="119" s="1" customFormat="1">
      <c r="B119" s="46"/>
      <c r="C119" s="74"/>
      <c r="D119" s="234" t="s">
        <v>166</v>
      </c>
      <c r="E119" s="74"/>
      <c r="F119" s="235" t="s">
        <v>192</v>
      </c>
      <c r="G119" s="74"/>
      <c r="H119" s="74"/>
      <c r="I119" s="192"/>
      <c r="J119" s="74"/>
      <c r="K119" s="74"/>
      <c r="L119" s="72"/>
      <c r="M119" s="236"/>
      <c r="N119" s="47"/>
      <c r="O119" s="47"/>
      <c r="P119" s="47"/>
      <c r="Q119" s="47"/>
      <c r="R119" s="47"/>
      <c r="S119" s="47"/>
      <c r="T119" s="95"/>
      <c r="AT119" s="24" t="s">
        <v>166</v>
      </c>
      <c r="AU119" s="24" t="s">
        <v>87</v>
      </c>
    </row>
    <row r="120" s="12" customFormat="1">
      <c r="B120" s="249"/>
      <c r="C120" s="250"/>
      <c r="D120" s="234" t="s">
        <v>170</v>
      </c>
      <c r="E120" s="251" t="s">
        <v>21</v>
      </c>
      <c r="F120" s="252" t="s">
        <v>205</v>
      </c>
      <c r="G120" s="250"/>
      <c r="H120" s="251" t="s">
        <v>21</v>
      </c>
      <c r="I120" s="253"/>
      <c r="J120" s="250"/>
      <c r="K120" s="250"/>
      <c r="L120" s="254"/>
      <c r="M120" s="255"/>
      <c r="N120" s="256"/>
      <c r="O120" s="256"/>
      <c r="P120" s="256"/>
      <c r="Q120" s="256"/>
      <c r="R120" s="256"/>
      <c r="S120" s="256"/>
      <c r="T120" s="257"/>
      <c r="AT120" s="258" t="s">
        <v>170</v>
      </c>
      <c r="AU120" s="258" t="s">
        <v>87</v>
      </c>
      <c r="AV120" s="12" t="s">
        <v>84</v>
      </c>
      <c r="AW120" s="12" t="s">
        <v>39</v>
      </c>
      <c r="AX120" s="12" t="s">
        <v>76</v>
      </c>
      <c r="AY120" s="258" t="s">
        <v>158</v>
      </c>
    </row>
    <row r="121" s="11" customFormat="1">
      <c r="B121" s="238"/>
      <c r="C121" s="239"/>
      <c r="D121" s="234" t="s">
        <v>170</v>
      </c>
      <c r="E121" s="240" t="s">
        <v>21</v>
      </c>
      <c r="F121" s="241" t="s">
        <v>206</v>
      </c>
      <c r="G121" s="239"/>
      <c r="H121" s="242">
        <v>5.1589999999999998</v>
      </c>
      <c r="I121" s="243"/>
      <c r="J121" s="239"/>
      <c r="K121" s="239"/>
      <c r="L121" s="244"/>
      <c r="M121" s="245"/>
      <c r="N121" s="246"/>
      <c r="O121" s="246"/>
      <c r="P121" s="246"/>
      <c r="Q121" s="246"/>
      <c r="R121" s="246"/>
      <c r="S121" s="246"/>
      <c r="T121" s="247"/>
      <c r="AT121" s="248" t="s">
        <v>170</v>
      </c>
      <c r="AU121" s="248" t="s">
        <v>87</v>
      </c>
      <c r="AV121" s="11" t="s">
        <v>87</v>
      </c>
      <c r="AW121" s="11" t="s">
        <v>39</v>
      </c>
      <c r="AX121" s="11" t="s">
        <v>76</v>
      </c>
      <c r="AY121" s="248" t="s">
        <v>158</v>
      </c>
    </row>
    <row r="122" s="11" customFormat="1">
      <c r="B122" s="238"/>
      <c r="C122" s="239"/>
      <c r="D122" s="234" t="s">
        <v>170</v>
      </c>
      <c r="E122" s="240" t="s">
        <v>21</v>
      </c>
      <c r="F122" s="241" t="s">
        <v>207</v>
      </c>
      <c r="G122" s="239"/>
      <c r="H122" s="242">
        <v>5.1589999999999998</v>
      </c>
      <c r="I122" s="243"/>
      <c r="J122" s="239"/>
      <c r="K122" s="239"/>
      <c r="L122" s="244"/>
      <c r="M122" s="245"/>
      <c r="N122" s="246"/>
      <c r="O122" s="246"/>
      <c r="P122" s="246"/>
      <c r="Q122" s="246"/>
      <c r="R122" s="246"/>
      <c r="S122" s="246"/>
      <c r="T122" s="247"/>
      <c r="AT122" s="248" t="s">
        <v>170</v>
      </c>
      <c r="AU122" s="248" t="s">
        <v>87</v>
      </c>
      <c r="AV122" s="11" t="s">
        <v>87</v>
      </c>
      <c r="AW122" s="11" t="s">
        <v>39</v>
      </c>
      <c r="AX122" s="11" t="s">
        <v>76</v>
      </c>
      <c r="AY122" s="248" t="s">
        <v>158</v>
      </c>
    </row>
    <row r="123" s="14" customFormat="1">
      <c r="B123" s="270"/>
      <c r="C123" s="271"/>
      <c r="D123" s="234" t="s">
        <v>170</v>
      </c>
      <c r="E123" s="272" t="s">
        <v>21</v>
      </c>
      <c r="F123" s="273" t="s">
        <v>197</v>
      </c>
      <c r="G123" s="271"/>
      <c r="H123" s="274">
        <v>10.318</v>
      </c>
      <c r="I123" s="275"/>
      <c r="J123" s="271"/>
      <c r="K123" s="271"/>
      <c r="L123" s="276"/>
      <c r="M123" s="277"/>
      <c r="N123" s="278"/>
      <c r="O123" s="278"/>
      <c r="P123" s="278"/>
      <c r="Q123" s="278"/>
      <c r="R123" s="278"/>
      <c r="S123" s="278"/>
      <c r="T123" s="279"/>
      <c r="AT123" s="280" t="s">
        <v>170</v>
      </c>
      <c r="AU123" s="280" t="s">
        <v>87</v>
      </c>
      <c r="AV123" s="14" t="s">
        <v>180</v>
      </c>
      <c r="AW123" s="14" t="s">
        <v>39</v>
      </c>
      <c r="AX123" s="14" t="s">
        <v>76</v>
      </c>
      <c r="AY123" s="280" t="s">
        <v>158</v>
      </c>
    </row>
    <row r="124" s="12" customFormat="1">
      <c r="B124" s="249"/>
      <c r="C124" s="250"/>
      <c r="D124" s="234" t="s">
        <v>170</v>
      </c>
      <c r="E124" s="251" t="s">
        <v>21</v>
      </c>
      <c r="F124" s="252" t="s">
        <v>208</v>
      </c>
      <c r="G124" s="250"/>
      <c r="H124" s="251" t="s">
        <v>21</v>
      </c>
      <c r="I124" s="253"/>
      <c r="J124" s="250"/>
      <c r="K124" s="250"/>
      <c r="L124" s="254"/>
      <c r="M124" s="255"/>
      <c r="N124" s="256"/>
      <c r="O124" s="256"/>
      <c r="P124" s="256"/>
      <c r="Q124" s="256"/>
      <c r="R124" s="256"/>
      <c r="S124" s="256"/>
      <c r="T124" s="257"/>
      <c r="AT124" s="258" t="s">
        <v>170</v>
      </c>
      <c r="AU124" s="258" t="s">
        <v>87</v>
      </c>
      <c r="AV124" s="12" t="s">
        <v>84</v>
      </c>
      <c r="AW124" s="12" t="s">
        <v>39</v>
      </c>
      <c r="AX124" s="12" t="s">
        <v>76</v>
      </c>
      <c r="AY124" s="258" t="s">
        <v>158</v>
      </c>
    </row>
    <row r="125" s="11" customFormat="1">
      <c r="B125" s="238"/>
      <c r="C125" s="239"/>
      <c r="D125" s="234" t="s">
        <v>170</v>
      </c>
      <c r="E125" s="240" t="s">
        <v>21</v>
      </c>
      <c r="F125" s="241" t="s">
        <v>209</v>
      </c>
      <c r="G125" s="239"/>
      <c r="H125" s="242">
        <v>5.407</v>
      </c>
      <c r="I125" s="243"/>
      <c r="J125" s="239"/>
      <c r="K125" s="239"/>
      <c r="L125" s="244"/>
      <c r="M125" s="245"/>
      <c r="N125" s="246"/>
      <c r="O125" s="246"/>
      <c r="P125" s="246"/>
      <c r="Q125" s="246"/>
      <c r="R125" s="246"/>
      <c r="S125" s="246"/>
      <c r="T125" s="247"/>
      <c r="AT125" s="248" t="s">
        <v>170</v>
      </c>
      <c r="AU125" s="248" t="s">
        <v>87</v>
      </c>
      <c r="AV125" s="11" t="s">
        <v>87</v>
      </c>
      <c r="AW125" s="11" t="s">
        <v>39</v>
      </c>
      <c r="AX125" s="11" t="s">
        <v>76</v>
      </c>
      <c r="AY125" s="248" t="s">
        <v>158</v>
      </c>
    </row>
    <row r="126" s="11" customFormat="1">
      <c r="B126" s="238"/>
      <c r="C126" s="239"/>
      <c r="D126" s="234" t="s">
        <v>170</v>
      </c>
      <c r="E126" s="240" t="s">
        <v>21</v>
      </c>
      <c r="F126" s="241" t="s">
        <v>210</v>
      </c>
      <c r="G126" s="239"/>
      <c r="H126" s="242">
        <v>4.4710000000000001</v>
      </c>
      <c r="I126" s="243"/>
      <c r="J126" s="239"/>
      <c r="K126" s="239"/>
      <c r="L126" s="244"/>
      <c r="M126" s="245"/>
      <c r="N126" s="246"/>
      <c r="O126" s="246"/>
      <c r="P126" s="246"/>
      <c r="Q126" s="246"/>
      <c r="R126" s="246"/>
      <c r="S126" s="246"/>
      <c r="T126" s="247"/>
      <c r="AT126" s="248" t="s">
        <v>170</v>
      </c>
      <c r="AU126" s="248" t="s">
        <v>87</v>
      </c>
      <c r="AV126" s="11" t="s">
        <v>87</v>
      </c>
      <c r="AW126" s="11" t="s">
        <v>39</v>
      </c>
      <c r="AX126" s="11" t="s">
        <v>76</v>
      </c>
      <c r="AY126" s="248" t="s">
        <v>158</v>
      </c>
    </row>
    <row r="127" s="14" customFormat="1">
      <c r="B127" s="270"/>
      <c r="C127" s="271"/>
      <c r="D127" s="234" t="s">
        <v>170</v>
      </c>
      <c r="E127" s="272" t="s">
        <v>21</v>
      </c>
      <c r="F127" s="273" t="s">
        <v>197</v>
      </c>
      <c r="G127" s="271"/>
      <c r="H127" s="274">
        <v>9.8780000000000001</v>
      </c>
      <c r="I127" s="275"/>
      <c r="J127" s="271"/>
      <c r="K127" s="271"/>
      <c r="L127" s="276"/>
      <c r="M127" s="277"/>
      <c r="N127" s="278"/>
      <c r="O127" s="278"/>
      <c r="P127" s="278"/>
      <c r="Q127" s="278"/>
      <c r="R127" s="278"/>
      <c r="S127" s="278"/>
      <c r="T127" s="279"/>
      <c r="AT127" s="280" t="s">
        <v>170</v>
      </c>
      <c r="AU127" s="280" t="s">
        <v>87</v>
      </c>
      <c r="AV127" s="14" t="s">
        <v>180</v>
      </c>
      <c r="AW127" s="14" t="s">
        <v>39</v>
      </c>
      <c r="AX127" s="14" t="s">
        <v>76</v>
      </c>
      <c r="AY127" s="280" t="s">
        <v>158</v>
      </c>
    </row>
    <row r="128" s="13" customFormat="1">
      <c r="B128" s="259"/>
      <c r="C128" s="260"/>
      <c r="D128" s="234" t="s">
        <v>170</v>
      </c>
      <c r="E128" s="261" t="s">
        <v>21</v>
      </c>
      <c r="F128" s="262" t="s">
        <v>179</v>
      </c>
      <c r="G128" s="260"/>
      <c r="H128" s="263">
        <v>20.196000000000002</v>
      </c>
      <c r="I128" s="264"/>
      <c r="J128" s="260"/>
      <c r="K128" s="260"/>
      <c r="L128" s="265"/>
      <c r="M128" s="266"/>
      <c r="N128" s="267"/>
      <c r="O128" s="267"/>
      <c r="P128" s="267"/>
      <c r="Q128" s="267"/>
      <c r="R128" s="267"/>
      <c r="S128" s="267"/>
      <c r="T128" s="268"/>
      <c r="AT128" s="269" t="s">
        <v>170</v>
      </c>
      <c r="AU128" s="269" t="s">
        <v>87</v>
      </c>
      <c r="AV128" s="13" t="s">
        <v>164</v>
      </c>
      <c r="AW128" s="13" t="s">
        <v>39</v>
      </c>
      <c r="AX128" s="13" t="s">
        <v>84</v>
      </c>
      <c r="AY128" s="269" t="s">
        <v>158</v>
      </c>
    </row>
    <row r="129" s="1" customFormat="1" ht="16.5" customHeight="1">
      <c r="B129" s="46"/>
      <c r="C129" s="222" t="s">
        <v>211</v>
      </c>
      <c r="D129" s="222" t="s">
        <v>160</v>
      </c>
      <c r="E129" s="223" t="s">
        <v>212</v>
      </c>
      <c r="F129" s="224" t="s">
        <v>213</v>
      </c>
      <c r="G129" s="225" t="s">
        <v>98</v>
      </c>
      <c r="H129" s="226">
        <v>36.082999999999998</v>
      </c>
      <c r="I129" s="227"/>
      <c r="J129" s="228">
        <f>ROUND(I129*H129,2)</f>
        <v>0</v>
      </c>
      <c r="K129" s="224" t="s">
        <v>163</v>
      </c>
      <c r="L129" s="72"/>
      <c r="M129" s="229" t="s">
        <v>21</v>
      </c>
      <c r="N129" s="230" t="s">
        <v>47</v>
      </c>
      <c r="O129" s="47"/>
      <c r="P129" s="231">
        <f>O129*H129</f>
        <v>0</v>
      </c>
      <c r="Q129" s="231">
        <v>0</v>
      </c>
      <c r="R129" s="231">
        <f>Q129*H129</f>
        <v>0</v>
      </c>
      <c r="S129" s="231">
        <v>0</v>
      </c>
      <c r="T129" s="232">
        <f>S129*H129</f>
        <v>0</v>
      </c>
      <c r="AR129" s="24" t="s">
        <v>164</v>
      </c>
      <c r="AT129" s="24" t="s">
        <v>160</v>
      </c>
      <c r="AU129" s="24" t="s">
        <v>87</v>
      </c>
      <c r="AY129" s="24" t="s">
        <v>158</v>
      </c>
      <c r="BE129" s="233">
        <f>IF(N129="základní",J129,0)</f>
        <v>0</v>
      </c>
      <c r="BF129" s="233">
        <f>IF(N129="snížená",J129,0)</f>
        <v>0</v>
      </c>
      <c r="BG129" s="233">
        <f>IF(N129="zákl. přenesená",J129,0)</f>
        <v>0</v>
      </c>
      <c r="BH129" s="233">
        <f>IF(N129="sníž. přenesená",J129,0)</f>
        <v>0</v>
      </c>
      <c r="BI129" s="233">
        <f>IF(N129="nulová",J129,0)</f>
        <v>0</v>
      </c>
      <c r="BJ129" s="24" t="s">
        <v>84</v>
      </c>
      <c r="BK129" s="233">
        <f>ROUND(I129*H129,2)</f>
        <v>0</v>
      </c>
      <c r="BL129" s="24" t="s">
        <v>164</v>
      </c>
      <c r="BM129" s="24" t="s">
        <v>214</v>
      </c>
    </row>
    <row r="130" s="1" customFormat="1">
      <c r="B130" s="46"/>
      <c r="C130" s="74"/>
      <c r="D130" s="234" t="s">
        <v>166</v>
      </c>
      <c r="E130" s="74"/>
      <c r="F130" s="235" t="s">
        <v>215</v>
      </c>
      <c r="G130" s="74"/>
      <c r="H130" s="74"/>
      <c r="I130" s="192"/>
      <c r="J130" s="74"/>
      <c r="K130" s="74"/>
      <c r="L130" s="72"/>
      <c r="M130" s="236"/>
      <c r="N130" s="47"/>
      <c r="O130" s="47"/>
      <c r="P130" s="47"/>
      <c r="Q130" s="47"/>
      <c r="R130" s="47"/>
      <c r="S130" s="47"/>
      <c r="T130" s="95"/>
      <c r="AT130" s="24" t="s">
        <v>166</v>
      </c>
      <c r="AU130" s="24" t="s">
        <v>87</v>
      </c>
    </row>
    <row r="131" s="1" customFormat="1">
      <c r="B131" s="46"/>
      <c r="C131" s="74"/>
      <c r="D131" s="234" t="s">
        <v>168</v>
      </c>
      <c r="E131" s="74"/>
      <c r="F131" s="237" t="s">
        <v>216</v>
      </c>
      <c r="G131" s="74"/>
      <c r="H131" s="74"/>
      <c r="I131" s="192"/>
      <c r="J131" s="74"/>
      <c r="K131" s="74"/>
      <c r="L131" s="72"/>
      <c r="M131" s="236"/>
      <c r="N131" s="47"/>
      <c r="O131" s="47"/>
      <c r="P131" s="47"/>
      <c r="Q131" s="47"/>
      <c r="R131" s="47"/>
      <c r="S131" s="47"/>
      <c r="T131" s="95"/>
      <c r="AT131" s="24" t="s">
        <v>168</v>
      </c>
      <c r="AU131" s="24" t="s">
        <v>87</v>
      </c>
    </row>
    <row r="132" s="11" customFormat="1">
      <c r="B132" s="238"/>
      <c r="C132" s="239"/>
      <c r="D132" s="234" t="s">
        <v>170</v>
      </c>
      <c r="E132" s="240" t="s">
        <v>21</v>
      </c>
      <c r="F132" s="241" t="s">
        <v>217</v>
      </c>
      <c r="G132" s="239"/>
      <c r="H132" s="242">
        <v>3.8439999999999999</v>
      </c>
      <c r="I132" s="243"/>
      <c r="J132" s="239"/>
      <c r="K132" s="239"/>
      <c r="L132" s="244"/>
      <c r="M132" s="245"/>
      <c r="N132" s="246"/>
      <c r="O132" s="246"/>
      <c r="P132" s="246"/>
      <c r="Q132" s="246"/>
      <c r="R132" s="246"/>
      <c r="S132" s="246"/>
      <c r="T132" s="247"/>
      <c r="AT132" s="248" t="s">
        <v>170</v>
      </c>
      <c r="AU132" s="248" t="s">
        <v>87</v>
      </c>
      <c r="AV132" s="11" t="s">
        <v>87</v>
      </c>
      <c r="AW132" s="11" t="s">
        <v>39</v>
      </c>
      <c r="AX132" s="11" t="s">
        <v>76</v>
      </c>
      <c r="AY132" s="248" t="s">
        <v>158</v>
      </c>
    </row>
    <row r="133" s="11" customFormat="1">
      <c r="B133" s="238"/>
      <c r="C133" s="239"/>
      <c r="D133" s="234" t="s">
        <v>170</v>
      </c>
      <c r="E133" s="240" t="s">
        <v>21</v>
      </c>
      <c r="F133" s="241" t="s">
        <v>218</v>
      </c>
      <c r="G133" s="239"/>
      <c r="H133" s="242">
        <v>28.651</v>
      </c>
      <c r="I133" s="243"/>
      <c r="J133" s="239"/>
      <c r="K133" s="239"/>
      <c r="L133" s="244"/>
      <c r="M133" s="245"/>
      <c r="N133" s="246"/>
      <c r="O133" s="246"/>
      <c r="P133" s="246"/>
      <c r="Q133" s="246"/>
      <c r="R133" s="246"/>
      <c r="S133" s="246"/>
      <c r="T133" s="247"/>
      <c r="AT133" s="248" t="s">
        <v>170</v>
      </c>
      <c r="AU133" s="248" t="s">
        <v>87</v>
      </c>
      <c r="AV133" s="11" t="s">
        <v>87</v>
      </c>
      <c r="AW133" s="11" t="s">
        <v>39</v>
      </c>
      <c r="AX133" s="11" t="s">
        <v>76</v>
      </c>
      <c r="AY133" s="248" t="s">
        <v>158</v>
      </c>
    </row>
    <row r="134" s="11" customFormat="1">
      <c r="B134" s="238"/>
      <c r="C134" s="239"/>
      <c r="D134" s="234" t="s">
        <v>170</v>
      </c>
      <c r="E134" s="240" t="s">
        <v>21</v>
      </c>
      <c r="F134" s="241" t="s">
        <v>219</v>
      </c>
      <c r="G134" s="239"/>
      <c r="H134" s="242">
        <v>3.5880000000000001</v>
      </c>
      <c r="I134" s="243"/>
      <c r="J134" s="239"/>
      <c r="K134" s="239"/>
      <c r="L134" s="244"/>
      <c r="M134" s="245"/>
      <c r="N134" s="246"/>
      <c r="O134" s="246"/>
      <c r="P134" s="246"/>
      <c r="Q134" s="246"/>
      <c r="R134" s="246"/>
      <c r="S134" s="246"/>
      <c r="T134" s="247"/>
      <c r="AT134" s="248" t="s">
        <v>170</v>
      </c>
      <c r="AU134" s="248" t="s">
        <v>87</v>
      </c>
      <c r="AV134" s="11" t="s">
        <v>87</v>
      </c>
      <c r="AW134" s="11" t="s">
        <v>39</v>
      </c>
      <c r="AX134" s="11" t="s">
        <v>76</v>
      </c>
      <c r="AY134" s="248" t="s">
        <v>158</v>
      </c>
    </row>
    <row r="135" s="13" customFormat="1">
      <c r="B135" s="259"/>
      <c r="C135" s="260"/>
      <c r="D135" s="234" t="s">
        <v>170</v>
      </c>
      <c r="E135" s="261" t="s">
        <v>21</v>
      </c>
      <c r="F135" s="262" t="s">
        <v>179</v>
      </c>
      <c r="G135" s="260"/>
      <c r="H135" s="263">
        <v>36.082999999999998</v>
      </c>
      <c r="I135" s="264"/>
      <c r="J135" s="260"/>
      <c r="K135" s="260"/>
      <c r="L135" s="265"/>
      <c r="M135" s="266"/>
      <c r="N135" s="267"/>
      <c r="O135" s="267"/>
      <c r="P135" s="267"/>
      <c r="Q135" s="267"/>
      <c r="R135" s="267"/>
      <c r="S135" s="267"/>
      <c r="T135" s="268"/>
      <c r="AT135" s="269" t="s">
        <v>170</v>
      </c>
      <c r="AU135" s="269" t="s">
        <v>87</v>
      </c>
      <c r="AV135" s="13" t="s">
        <v>164</v>
      </c>
      <c r="AW135" s="13" t="s">
        <v>39</v>
      </c>
      <c r="AX135" s="13" t="s">
        <v>84</v>
      </c>
      <c r="AY135" s="269" t="s">
        <v>158</v>
      </c>
    </row>
    <row r="136" s="1" customFormat="1" ht="16.5" customHeight="1">
      <c r="B136" s="46"/>
      <c r="C136" s="222" t="s">
        <v>220</v>
      </c>
      <c r="D136" s="222" t="s">
        <v>160</v>
      </c>
      <c r="E136" s="223" t="s">
        <v>221</v>
      </c>
      <c r="F136" s="224" t="s">
        <v>222</v>
      </c>
      <c r="G136" s="225" t="s">
        <v>98</v>
      </c>
      <c r="H136" s="226">
        <v>32.494999999999997</v>
      </c>
      <c r="I136" s="227"/>
      <c r="J136" s="228">
        <f>ROUND(I136*H136,2)</f>
        <v>0</v>
      </c>
      <c r="K136" s="224" t="s">
        <v>163</v>
      </c>
      <c r="L136" s="72"/>
      <c r="M136" s="229" t="s">
        <v>21</v>
      </c>
      <c r="N136" s="230" t="s">
        <v>47</v>
      </c>
      <c r="O136" s="47"/>
      <c r="P136" s="231">
        <f>O136*H136</f>
        <v>0</v>
      </c>
      <c r="Q136" s="231">
        <v>0</v>
      </c>
      <c r="R136" s="231">
        <f>Q136*H136</f>
        <v>0</v>
      </c>
      <c r="S136" s="231">
        <v>0</v>
      </c>
      <c r="T136" s="232">
        <f>S136*H136</f>
        <v>0</v>
      </c>
      <c r="AR136" s="24" t="s">
        <v>164</v>
      </c>
      <c r="AT136" s="24" t="s">
        <v>160</v>
      </c>
      <c r="AU136" s="24" t="s">
        <v>87</v>
      </c>
      <c r="AY136" s="24" t="s">
        <v>158</v>
      </c>
      <c r="BE136" s="233">
        <f>IF(N136="základní",J136,0)</f>
        <v>0</v>
      </c>
      <c r="BF136" s="233">
        <f>IF(N136="snížená",J136,0)</f>
        <v>0</v>
      </c>
      <c r="BG136" s="233">
        <f>IF(N136="zákl. přenesená",J136,0)</f>
        <v>0</v>
      </c>
      <c r="BH136" s="233">
        <f>IF(N136="sníž. přenesená",J136,0)</f>
        <v>0</v>
      </c>
      <c r="BI136" s="233">
        <f>IF(N136="nulová",J136,0)</f>
        <v>0</v>
      </c>
      <c r="BJ136" s="24" t="s">
        <v>84</v>
      </c>
      <c r="BK136" s="233">
        <f>ROUND(I136*H136,2)</f>
        <v>0</v>
      </c>
      <c r="BL136" s="24" t="s">
        <v>164</v>
      </c>
      <c r="BM136" s="24" t="s">
        <v>223</v>
      </c>
    </row>
    <row r="137" s="1" customFormat="1">
      <c r="B137" s="46"/>
      <c r="C137" s="74"/>
      <c r="D137" s="234" t="s">
        <v>166</v>
      </c>
      <c r="E137" s="74"/>
      <c r="F137" s="235" t="s">
        <v>224</v>
      </c>
      <c r="G137" s="74"/>
      <c r="H137" s="74"/>
      <c r="I137" s="192"/>
      <c r="J137" s="74"/>
      <c r="K137" s="74"/>
      <c r="L137" s="72"/>
      <c r="M137" s="236"/>
      <c r="N137" s="47"/>
      <c r="O137" s="47"/>
      <c r="P137" s="47"/>
      <c r="Q137" s="47"/>
      <c r="R137" s="47"/>
      <c r="S137" s="47"/>
      <c r="T137" s="95"/>
      <c r="AT137" s="24" t="s">
        <v>166</v>
      </c>
      <c r="AU137" s="24" t="s">
        <v>87</v>
      </c>
    </row>
    <row r="138" s="1" customFormat="1">
      <c r="B138" s="46"/>
      <c r="C138" s="74"/>
      <c r="D138" s="234" t="s">
        <v>168</v>
      </c>
      <c r="E138" s="74"/>
      <c r="F138" s="237" t="s">
        <v>225</v>
      </c>
      <c r="G138" s="74"/>
      <c r="H138" s="74"/>
      <c r="I138" s="192"/>
      <c r="J138" s="74"/>
      <c r="K138" s="74"/>
      <c r="L138" s="72"/>
      <c r="M138" s="236"/>
      <c r="N138" s="47"/>
      <c r="O138" s="47"/>
      <c r="P138" s="47"/>
      <c r="Q138" s="47"/>
      <c r="R138" s="47"/>
      <c r="S138" s="47"/>
      <c r="T138" s="95"/>
      <c r="AT138" s="24" t="s">
        <v>168</v>
      </c>
      <c r="AU138" s="24" t="s">
        <v>87</v>
      </c>
    </row>
    <row r="139" s="11" customFormat="1">
      <c r="B139" s="238"/>
      <c r="C139" s="239"/>
      <c r="D139" s="234" t="s">
        <v>170</v>
      </c>
      <c r="E139" s="240" t="s">
        <v>21</v>
      </c>
      <c r="F139" s="241" t="s">
        <v>226</v>
      </c>
      <c r="G139" s="239"/>
      <c r="H139" s="242">
        <v>3.8439999999999999</v>
      </c>
      <c r="I139" s="243"/>
      <c r="J139" s="239"/>
      <c r="K139" s="239"/>
      <c r="L139" s="244"/>
      <c r="M139" s="245"/>
      <c r="N139" s="246"/>
      <c r="O139" s="246"/>
      <c r="P139" s="246"/>
      <c r="Q139" s="246"/>
      <c r="R139" s="246"/>
      <c r="S139" s="246"/>
      <c r="T139" s="247"/>
      <c r="AT139" s="248" t="s">
        <v>170</v>
      </c>
      <c r="AU139" s="248" t="s">
        <v>87</v>
      </c>
      <c r="AV139" s="11" t="s">
        <v>87</v>
      </c>
      <c r="AW139" s="11" t="s">
        <v>39</v>
      </c>
      <c r="AX139" s="11" t="s">
        <v>76</v>
      </c>
      <c r="AY139" s="248" t="s">
        <v>158</v>
      </c>
    </row>
    <row r="140" s="11" customFormat="1">
      <c r="B140" s="238"/>
      <c r="C140" s="239"/>
      <c r="D140" s="234" t="s">
        <v>170</v>
      </c>
      <c r="E140" s="240" t="s">
        <v>21</v>
      </c>
      <c r="F140" s="241" t="s">
        <v>227</v>
      </c>
      <c r="G140" s="239"/>
      <c r="H140" s="242">
        <v>28.651</v>
      </c>
      <c r="I140" s="243"/>
      <c r="J140" s="239"/>
      <c r="K140" s="239"/>
      <c r="L140" s="244"/>
      <c r="M140" s="245"/>
      <c r="N140" s="246"/>
      <c r="O140" s="246"/>
      <c r="P140" s="246"/>
      <c r="Q140" s="246"/>
      <c r="R140" s="246"/>
      <c r="S140" s="246"/>
      <c r="T140" s="247"/>
      <c r="AT140" s="248" t="s">
        <v>170</v>
      </c>
      <c r="AU140" s="248" t="s">
        <v>87</v>
      </c>
      <c r="AV140" s="11" t="s">
        <v>87</v>
      </c>
      <c r="AW140" s="11" t="s">
        <v>39</v>
      </c>
      <c r="AX140" s="11" t="s">
        <v>76</v>
      </c>
      <c r="AY140" s="248" t="s">
        <v>158</v>
      </c>
    </row>
    <row r="141" s="13" customFormat="1">
      <c r="B141" s="259"/>
      <c r="C141" s="260"/>
      <c r="D141" s="234" t="s">
        <v>170</v>
      </c>
      <c r="E141" s="261" t="s">
        <v>21</v>
      </c>
      <c r="F141" s="262" t="s">
        <v>179</v>
      </c>
      <c r="G141" s="260"/>
      <c r="H141" s="263">
        <v>32.494999999999997</v>
      </c>
      <c r="I141" s="264"/>
      <c r="J141" s="260"/>
      <c r="K141" s="260"/>
      <c r="L141" s="265"/>
      <c r="M141" s="266"/>
      <c r="N141" s="267"/>
      <c r="O141" s="267"/>
      <c r="P141" s="267"/>
      <c r="Q141" s="267"/>
      <c r="R141" s="267"/>
      <c r="S141" s="267"/>
      <c r="T141" s="268"/>
      <c r="AT141" s="269" t="s">
        <v>170</v>
      </c>
      <c r="AU141" s="269" t="s">
        <v>87</v>
      </c>
      <c r="AV141" s="13" t="s">
        <v>164</v>
      </c>
      <c r="AW141" s="13" t="s">
        <v>39</v>
      </c>
      <c r="AX141" s="13" t="s">
        <v>84</v>
      </c>
      <c r="AY141" s="269" t="s">
        <v>158</v>
      </c>
    </row>
    <row r="142" s="1" customFormat="1" ht="16.5" customHeight="1">
      <c r="B142" s="46"/>
      <c r="C142" s="222" t="s">
        <v>228</v>
      </c>
      <c r="D142" s="222" t="s">
        <v>160</v>
      </c>
      <c r="E142" s="223" t="s">
        <v>229</v>
      </c>
      <c r="F142" s="224" t="s">
        <v>230</v>
      </c>
      <c r="G142" s="225" t="s">
        <v>98</v>
      </c>
      <c r="H142" s="226">
        <v>28.651</v>
      </c>
      <c r="I142" s="227"/>
      <c r="J142" s="228">
        <f>ROUND(I142*H142,2)</f>
        <v>0</v>
      </c>
      <c r="K142" s="224" t="s">
        <v>163</v>
      </c>
      <c r="L142" s="72"/>
      <c r="M142" s="229" t="s">
        <v>21</v>
      </c>
      <c r="N142" s="230" t="s">
        <v>47</v>
      </c>
      <c r="O142" s="47"/>
      <c r="P142" s="231">
        <f>O142*H142</f>
        <v>0</v>
      </c>
      <c r="Q142" s="231">
        <v>0</v>
      </c>
      <c r="R142" s="231">
        <f>Q142*H142</f>
        <v>0</v>
      </c>
      <c r="S142" s="231">
        <v>0</v>
      </c>
      <c r="T142" s="232">
        <f>S142*H142</f>
        <v>0</v>
      </c>
      <c r="AR142" s="24" t="s">
        <v>164</v>
      </c>
      <c r="AT142" s="24" t="s">
        <v>160</v>
      </c>
      <c r="AU142" s="24" t="s">
        <v>87</v>
      </c>
      <c r="AY142" s="24" t="s">
        <v>158</v>
      </c>
      <c r="BE142" s="233">
        <f>IF(N142="základní",J142,0)</f>
        <v>0</v>
      </c>
      <c r="BF142" s="233">
        <f>IF(N142="snížená",J142,0)</f>
        <v>0</v>
      </c>
      <c r="BG142" s="233">
        <f>IF(N142="zákl. přenesená",J142,0)</f>
        <v>0</v>
      </c>
      <c r="BH142" s="233">
        <f>IF(N142="sníž. přenesená",J142,0)</f>
        <v>0</v>
      </c>
      <c r="BI142" s="233">
        <f>IF(N142="nulová",J142,0)</f>
        <v>0</v>
      </c>
      <c r="BJ142" s="24" t="s">
        <v>84</v>
      </c>
      <c r="BK142" s="233">
        <f>ROUND(I142*H142,2)</f>
        <v>0</v>
      </c>
      <c r="BL142" s="24" t="s">
        <v>164</v>
      </c>
      <c r="BM142" s="24" t="s">
        <v>231</v>
      </c>
    </row>
    <row r="143" s="1" customFormat="1">
      <c r="B143" s="46"/>
      <c r="C143" s="74"/>
      <c r="D143" s="234" t="s">
        <v>166</v>
      </c>
      <c r="E143" s="74"/>
      <c r="F143" s="235" t="s">
        <v>232</v>
      </c>
      <c r="G143" s="74"/>
      <c r="H143" s="74"/>
      <c r="I143" s="192"/>
      <c r="J143" s="74"/>
      <c r="K143" s="74"/>
      <c r="L143" s="72"/>
      <c r="M143" s="236"/>
      <c r="N143" s="47"/>
      <c r="O143" s="47"/>
      <c r="P143" s="47"/>
      <c r="Q143" s="47"/>
      <c r="R143" s="47"/>
      <c r="S143" s="47"/>
      <c r="T143" s="95"/>
      <c r="AT143" s="24" t="s">
        <v>166</v>
      </c>
      <c r="AU143" s="24" t="s">
        <v>87</v>
      </c>
    </row>
    <row r="144" s="1" customFormat="1">
      <c r="B144" s="46"/>
      <c r="C144" s="74"/>
      <c r="D144" s="234" t="s">
        <v>168</v>
      </c>
      <c r="E144" s="74"/>
      <c r="F144" s="237" t="s">
        <v>233</v>
      </c>
      <c r="G144" s="74"/>
      <c r="H144" s="74"/>
      <c r="I144" s="192"/>
      <c r="J144" s="74"/>
      <c r="K144" s="74"/>
      <c r="L144" s="72"/>
      <c r="M144" s="236"/>
      <c r="N144" s="47"/>
      <c r="O144" s="47"/>
      <c r="P144" s="47"/>
      <c r="Q144" s="47"/>
      <c r="R144" s="47"/>
      <c r="S144" s="47"/>
      <c r="T144" s="95"/>
      <c r="AT144" s="24" t="s">
        <v>168</v>
      </c>
      <c r="AU144" s="24" t="s">
        <v>87</v>
      </c>
    </row>
    <row r="145" s="12" customFormat="1">
      <c r="B145" s="249"/>
      <c r="C145" s="250"/>
      <c r="D145" s="234" t="s">
        <v>170</v>
      </c>
      <c r="E145" s="251" t="s">
        <v>21</v>
      </c>
      <c r="F145" s="252" t="s">
        <v>234</v>
      </c>
      <c r="G145" s="250"/>
      <c r="H145" s="251" t="s">
        <v>21</v>
      </c>
      <c r="I145" s="253"/>
      <c r="J145" s="250"/>
      <c r="K145" s="250"/>
      <c r="L145" s="254"/>
      <c r="M145" s="255"/>
      <c r="N145" s="256"/>
      <c r="O145" s="256"/>
      <c r="P145" s="256"/>
      <c r="Q145" s="256"/>
      <c r="R145" s="256"/>
      <c r="S145" s="256"/>
      <c r="T145" s="257"/>
      <c r="AT145" s="258" t="s">
        <v>170</v>
      </c>
      <c r="AU145" s="258" t="s">
        <v>87</v>
      </c>
      <c r="AV145" s="12" t="s">
        <v>84</v>
      </c>
      <c r="AW145" s="12" t="s">
        <v>39</v>
      </c>
      <c r="AX145" s="12" t="s">
        <v>76</v>
      </c>
      <c r="AY145" s="258" t="s">
        <v>158</v>
      </c>
    </row>
    <row r="146" s="11" customFormat="1">
      <c r="B146" s="238"/>
      <c r="C146" s="239"/>
      <c r="D146" s="234" t="s">
        <v>170</v>
      </c>
      <c r="E146" s="240" t="s">
        <v>21</v>
      </c>
      <c r="F146" s="241" t="s">
        <v>112</v>
      </c>
      <c r="G146" s="239"/>
      <c r="H146" s="242">
        <v>33.070999999999998</v>
      </c>
      <c r="I146" s="243"/>
      <c r="J146" s="239"/>
      <c r="K146" s="239"/>
      <c r="L146" s="244"/>
      <c r="M146" s="245"/>
      <c r="N146" s="246"/>
      <c r="O146" s="246"/>
      <c r="P146" s="246"/>
      <c r="Q146" s="246"/>
      <c r="R146" s="246"/>
      <c r="S146" s="246"/>
      <c r="T146" s="247"/>
      <c r="AT146" s="248" t="s">
        <v>170</v>
      </c>
      <c r="AU146" s="248" t="s">
        <v>87</v>
      </c>
      <c r="AV146" s="11" t="s">
        <v>87</v>
      </c>
      <c r="AW146" s="11" t="s">
        <v>39</v>
      </c>
      <c r="AX146" s="11" t="s">
        <v>76</v>
      </c>
      <c r="AY146" s="248" t="s">
        <v>158</v>
      </c>
    </row>
    <row r="147" s="11" customFormat="1">
      <c r="B147" s="238"/>
      <c r="C147" s="239"/>
      <c r="D147" s="234" t="s">
        <v>170</v>
      </c>
      <c r="E147" s="240" t="s">
        <v>21</v>
      </c>
      <c r="F147" s="241" t="s">
        <v>235</v>
      </c>
      <c r="G147" s="239"/>
      <c r="H147" s="242">
        <v>-0.32400000000000001</v>
      </c>
      <c r="I147" s="243"/>
      <c r="J147" s="239"/>
      <c r="K147" s="239"/>
      <c r="L147" s="244"/>
      <c r="M147" s="245"/>
      <c r="N147" s="246"/>
      <c r="O147" s="246"/>
      <c r="P147" s="246"/>
      <c r="Q147" s="246"/>
      <c r="R147" s="246"/>
      <c r="S147" s="246"/>
      <c r="T147" s="247"/>
      <c r="AT147" s="248" t="s">
        <v>170</v>
      </c>
      <c r="AU147" s="248" t="s">
        <v>87</v>
      </c>
      <c r="AV147" s="11" t="s">
        <v>87</v>
      </c>
      <c r="AW147" s="11" t="s">
        <v>39</v>
      </c>
      <c r="AX147" s="11" t="s">
        <v>76</v>
      </c>
      <c r="AY147" s="248" t="s">
        <v>158</v>
      </c>
    </row>
    <row r="148" s="11" customFormat="1">
      <c r="B148" s="238"/>
      <c r="C148" s="239"/>
      <c r="D148" s="234" t="s">
        <v>170</v>
      </c>
      <c r="E148" s="240" t="s">
        <v>21</v>
      </c>
      <c r="F148" s="241" t="s">
        <v>236</v>
      </c>
      <c r="G148" s="239"/>
      <c r="H148" s="242">
        <v>-4.0960000000000001</v>
      </c>
      <c r="I148" s="243"/>
      <c r="J148" s="239"/>
      <c r="K148" s="239"/>
      <c r="L148" s="244"/>
      <c r="M148" s="245"/>
      <c r="N148" s="246"/>
      <c r="O148" s="246"/>
      <c r="P148" s="246"/>
      <c r="Q148" s="246"/>
      <c r="R148" s="246"/>
      <c r="S148" s="246"/>
      <c r="T148" s="247"/>
      <c r="AT148" s="248" t="s">
        <v>170</v>
      </c>
      <c r="AU148" s="248" t="s">
        <v>87</v>
      </c>
      <c r="AV148" s="11" t="s">
        <v>87</v>
      </c>
      <c r="AW148" s="11" t="s">
        <v>39</v>
      </c>
      <c r="AX148" s="11" t="s">
        <v>76</v>
      </c>
      <c r="AY148" s="248" t="s">
        <v>158</v>
      </c>
    </row>
    <row r="149" s="13" customFormat="1">
      <c r="B149" s="259"/>
      <c r="C149" s="260"/>
      <c r="D149" s="234" t="s">
        <v>170</v>
      </c>
      <c r="E149" s="261" t="s">
        <v>115</v>
      </c>
      <c r="F149" s="262" t="s">
        <v>179</v>
      </c>
      <c r="G149" s="260"/>
      <c r="H149" s="263">
        <v>28.651</v>
      </c>
      <c r="I149" s="264"/>
      <c r="J149" s="260"/>
      <c r="K149" s="260"/>
      <c r="L149" s="265"/>
      <c r="M149" s="266"/>
      <c r="N149" s="267"/>
      <c r="O149" s="267"/>
      <c r="P149" s="267"/>
      <c r="Q149" s="267"/>
      <c r="R149" s="267"/>
      <c r="S149" s="267"/>
      <c r="T149" s="268"/>
      <c r="AT149" s="269" t="s">
        <v>170</v>
      </c>
      <c r="AU149" s="269" t="s">
        <v>87</v>
      </c>
      <c r="AV149" s="13" t="s">
        <v>164</v>
      </c>
      <c r="AW149" s="13" t="s">
        <v>39</v>
      </c>
      <c r="AX149" s="13" t="s">
        <v>84</v>
      </c>
      <c r="AY149" s="269" t="s">
        <v>158</v>
      </c>
    </row>
    <row r="150" s="1" customFormat="1" ht="25.5" customHeight="1">
      <c r="B150" s="46"/>
      <c r="C150" s="222" t="s">
        <v>237</v>
      </c>
      <c r="D150" s="222" t="s">
        <v>160</v>
      </c>
      <c r="E150" s="223" t="s">
        <v>238</v>
      </c>
      <c r="F150" s="224" t="s">
        <v>239</v>
      </c>
      <c r="G150" s="225" t="s">
        <v>110</v>
      </c>
      <c r="H150" s="226">
        <v>35.880000000000003</v>
      </c>
      <c r="I150" s="227"/>
      <c r="J150" s="228">
        <f>ROUND(I150*H150,2)</f>
        <v>0</v>
      </c>
      <c r="K150" s="224" t="s">
        <v>163</v>
      </c>
      <c r="L150" s="72"/>
      <c r="M150" s="229" t="s">
        <v>21</v>
      </c>
      <c r="N150" s="230" t="s">
        <v>47</v>
      </c>
      <c r="O150" s="47"/>
      <c r="P150" s="231">
        <f>O150*H150</f>
        <v>0</v>
      </c>
      <c r="Q150" s="231">
        <v>0</v>
      </c>
      <c r="R150" s="231">
        <f>Q150*H150</f>
        <v>0</v>
      </c>
      <c r="S150" s="231">
        <v>0</v>
      </c>
      <c r="T150" s="232">
        <f>S150*H150</f>
        <v>0</v>
      </c>
      <c r="AR150" s="24" t="s">
        <v>164</v>
      </c>
      <c r="AT150" s="24" t="s">
        <v>160</v>
      </c>
      <c r="AU150" s="24" t="s">
        <v>87</v>
      </c>
      <c r="AY150" s="24" t="s">
        <v>158</v>
      </c>
      <c r="BE150" s="233">
        <f>IF(N150="základní",J150,0)</f>
        <v>0</v>
      </c>
      <c r="BF150" s="233">
        <f>IF(N150="snížená",J150,0)</f>
        <v>0</v>
      </c>
      <c r="BG150" s="233">
        <f>IF(N150="zákl. přenesená",J150,0)</f>
        <v>0</v>
      </c>
      <c r="BH150" s="233">
        <f>IF(N150="sníž. přenesená",J150,0)</f>
        <v>0</v>
      </c>
      <c r="BI150" s="233">
        <f>IF(N150="nulová",J150,0)</f>
        <v>0</v>
      </c>
      <c r="BJ150" s="24" t="s">
        <v>84</v>
      </c>
      <c r="BK150" s="233">
        <f>ROUND(I150*H150,2)</f>
        <v>0</v>
      </c>
      <c r="BL150" s="24" t="s">
        <v>164</v>
      </c>
      <c r="BM150" s="24" t="s">
        <v>240</v>
      </c>
    </row>
    <row r="151" s="1" customFormat="1">
      <c r="B151" s="46"/>
      <c r="C151" s="74"/>
      <c r="D151" s="234" t="s">
        <v>166</v>
      </c>
      <c r="E151" s="74"/>
      <c r="F151" s="235" t="s">
        <v>241</v>
      </c>
      <c r="G151" s="74"/>
      <c r="H151" s="74"/>
      <c r="I151" s="192"/>
      <c r="J151" s="74"/>
      <c r="K151" s="74"/>
      <c r="L151" s="72"/>
      <c r="M151" s="236"/>
      <c r="N151" s="47"/>
      <c r="O151" s="47"/>
      <c r="P151" s="47"/>
      <c r="Q151" s="47"/>
      <c r="R151" s="47"/>
      <c r="S151" s="47"/>
      <c r="T151" s="95"/>
      <c r="AT151" s="24" t="s">
        <v>166</v>
      </c>
      <c r="AU151" s="24" t="s">
        <v>87</v>
      </c>
    </row>
    <row r="152" s="1" customFormat="1">
      <c r="B152" s="46"/>
      <c r="C152" s="74"/>
      <c r="D152" s="234" t="s">
        <v>168</v>
      </c>
      <c r="E152" s="74"/>
      <c r="F152" s="237" t="s">
        <v>242</v>
      </c>
      <c r="G152" s="74"/>
      <c r="H152" s="74"/>
      <c r="I152" s="192"/>
      <c r="J152" s="74"/>
      <c r="K152" s="74"/>
      <c r="L152" s="72"/>
      <c r="M152" s="236"/>
      <c r="N152" s="47"/>
      <c r="O152" s="47"/>
      <c r="P152" s="47"/>
      <c r="Q152" s="47"/>
      <c r="R152" s="47"/>
      <c r="S152" s="47"/>
      <c r="T152" s="95"/>
      <c r="AT152" s="24" t="s">
        <v>168</v>
      </c>
      <c r="AU152" s="24" t="s">
        <v>87</v>
      </c>
    </row>
    <row r="153" s="11" customFormat="1">
      <c r="B153" s="238"/>
      <c r="C153" s="239"/>
      <c r="D153" s="234" t="s">
        <v>170</v>
      </c>
      <c r="E153" s="240" t="s">
        <v>108</v>
      </c>
      <c r="F153" s="241" t="s">
        <v>243</v>
      </c>
      <c r="G153" s="239"/>
      <c r="H153" s="242">
        <v>35.880000000000003</v>
      </c>
      <c r="I153" s="243"/>
      <c r="J153" s="239"/>
      <c r="K153" s="239"/>
      <c r="L153" s="244"/>
      <c r="M153" s="245"/>
      <c r="N153" s="246"/>
      <c r="O153" s="246"/>
      <c r="P153" s="246"/>
      <c r="Q153" s="246"/>
      <c r="R153" s="246"/>
      <c r="S153" s="246"/>
      <c r="T153" s="247"/>
      <c r="AT153" s="248" t="s">
        <v>170</v>
      </c>
      <c r="AU153" s="248" t="s">
        <v>87</v>
      </c>
      <c r="AV153" s="11" t="s">
        <v>87</v>
      </c>
      <c r="AW153" s="11" t="s">
        <v>39</v>
      </c>
      <c r="AX153" s="11" t="s">
        <v>84</v>
      </c>
      <c r="AY153" s="248" t="s">
        <v>158</v>
      </c>
    </row>
    <row r="154" s="1" customFormat="1" ht="25.5" customHeight="1">
      <c r="B154" s="46"/>
      <c r="C154" s="222" t="s">
        <v>244</v>
      </c>
      <c r="D154" s="222" t="s">
        <v>160</v>
      </c>
      <c r="E154" s="223" t="s">
        <v>245</v>
      </c>
      <c r="F154" s="224" t="s">
        <v>246</v>
      </c>
      <c r="G154" s="225" t="s">
        <v>110</v>
      </c>
      <c r="H154" s="226">
        <v>35.880000000000003</v>
      </c>
      <c r="I154" s="227"/>
      <c r="J154" s="228">
        <f>ROUND(I154*H154,2)</f>
        <v>0</v>
      </c>
      <c r="K154" s="224" t="s">
        <v>163</v>
      </c>
      <c r="L154" s="72"/>
      <c r="M154" s="229" t="s">
        <v>21</v>
      </c>
      <c r="N154" s="230" t="s">
        <v>47</v>
      </c>
      <c r="O154" s="47"/>
      <c r="P154" s="231">
        <f>O154*H154</f>
        <v>0</v>
      </c>
      <c r="Q154" s="231">
        <v>0</v>
      </c>
      <c r="R154" s="231">
        <f>Q154*H154</f>
        <v>0</v>
      </c>
      <c r="S154" s="231">
        <v>0</v>
      </c>
      <c r="T154" s="232">
        <f>S154*H154</f>
        <v>0</v>
      </c>
      <c r="AR154" s="24" t="s">
        <v>164</v>
      </c>
      <c r="AT154" s="24" t="s">
        <v>160</v>
      </c>
      <c r="AU154" s="24" t="s">
        <v>87</v>
      </c>
      <c r="AY154" s="24" t="s">
        <v>158</v>
      </c>
      <c r="BE154" s="233">
        <f>IF(N154="základní",J154,0)</f>
        <v>0</v>
      </c>
      <c r="BF154" s="233">
        <f>IF(N154="snížená",J154,0)</f>
        <v>0</v>
      </c>
      <c r="BG154" s="233">
        <f>IF(N154="zákl. přenesená",J154,0)</f>
        <v>0</v>
      </c>
      <c r="BH154" s="233">
        <f>IF(N154="sníž. přenesená",J154,0)</f>
        <v>0</v>
      </c>
      <c r="BI154" s="233">
        <f>IF(N154="nulová",J154,0)</f>
        <v>0</v>
      </c>
      <c r="BJ154" s="24" t="s">
        <v>84</v>
      </c>
      <c r="BK154" s="233">
        <f>ROUND(I154*H154,2)</f>
        <v>0</v>
      </c>
      <c r="BL154" s="24" t="s">
        <v>164</v>
      </c>
      <c r="BM154" s="24" t="s">
        <v>247</v>
      </c>
    </row>
    <row r="155" s="1" customFormat="1">
      <c r="B155" s="46"/>
      <c r="C155" s="74"/>
      <c r="D155" s="234" t="s">
        <v>166</v>
      </c>
      <c r="E155" s="74"/>
      <c r="F155" s="235" t="s">
        <v>248</v>
      </c>
      <c r="G155" s="74"/>
      <c r="H155" s="74"/>
      <c r="I155" s="192"/>
      <c r="J155" s="74"/>
      <c r="K155" s="74"/>
      <c r="L155" s="72"/>
      <c r="M155" s="236"/>
      <c r="N155" s="47"/>
      <c r="O155" s="47"/>
      <c r="P155" s="47"/>
      <c r="Q155" s="47"/>
      <c r="R155" s="47"/>
      <c r="S155" s="47"/>
      <c r="T155" s="95"/>
      <c r="AT155" s="24" t="s">
        <v>166</v>
      </c>
      <c r="AU155" s="24" t="s">
        <v>87</v>
      </c>
    </row>
    <row r="156" s="1" customFormat="1">
      <c r="B156" s="46"/>
      <c r="C156" s="74"/>
      <c r="D156" s="234" t="s">
        <v>168</v>
      </c>
      <c r="E156" s="74"/>
      <c r="F156" s="237" t="s">
        <v>249</v>
      </c>
      <c r="G156" s="74"/>
      <c r="H156" s="74"/>
      <c r="I156" s="192"/>
      <c r="J156" s="74"/>
      <c r="K156" s="74"/>
      <c r="L156" s="72"/>
      <c r="M156" s="236"/>
      <c r="N156" s="47"/>
      <c r="O156" s="47"/>
      <c r="P156" s="47"/>
      <c r="Q156" s="47"/>
      <c r="R156" s="47"/>
      <c r="S156" s="47"/>
      <c r="T156" s="95"/>
      <c r="AT156" s="24" t="s">
        <v>168</v>
      </c>
      <c r="AU156" s="24" t="s">
        <v>87</v>
      </c>
    </row>
    <row r="157" s="11" customFormat="1">
      <c r="B157" s="238"/>
      <c r="C157" s="239"/>
      <c r="D157" s="234" t="s">
        <v>170</v>
      </c>
      <c r="E157" s="240" t="s">
        <v>21</v>
      </c>
      <c r="F157" s="241" t="s">
        <v>108</v>
      </c>
      <c r="G157" s="239"/>
      <c r="H157" s="242">
        <v>35.880000000000003</v>
      </c>
      <c r="I157" s="243"/>
      <c r="J157" s="239"/>
      <c r="K157" s="239"/>
      <c r="L157" s="244"/>
      <c r="M157" s="245"/>
      <c r="N157" s="246"/>
      <c r="O157" s="246"/>
      <c r="P157" s="246"/>
      <c r="Q157" s="246"/>
      <c r="R157" s="246"/>
      <c r="S157" s="246"/>
      <c r="T157" s="247"/>
      <c r="AT157" s="248" t="s">
        <v>170</v>
      </c>
      <c r="AU157" s="248" t="s">
        <v>87</v>
      </c>
      <c r="AV157" s="11" t="s">
        <v>87</v>
      </c>
      <c r="AW157" s="11" t="s">
        <v>39</v>
      </c>
      <c r="AX157" s="11" t="s">
        <v>84</v>
      </c>
      <c r="AY157" s="248" t="s">
        <v>158</v>
      </c>
    </row>
    <row r="158" s="1" customFormat="1" ht="16.5" customHeight="1">
      <c r="B158" s="46"/>
      <c r="C158" s="281" t="s">
        <v>250</v>
      </c>
      <c r="D158" s="281" t="s">
        <v>251</v>
      </c>
      <c r="E158" s="282" t="s">
        <v>252</v>
      </c>
      <c r="F158" s="283" t="s">
        <v>253</v>
      </c>
      <c r="G158" s="284" t="s">
        <v>125</v>
      </c>
      <c r="H158" s="285">
        <v>1.0760000000000001</v>
      </c>
      <c r="I158" s="286"/>
      <c r="J158" s="287">
        <f>ROUND(I158*H158,2)</f>
        <v>0</v>
      </c>
      <c r="K158" s="283" t="s">
        <v>163</v>
      </c>
      <c r="L158" s="288"/>
      <c r="M158" s="289" t="s">
        <v>21</v>
      </c>
      <c r="N158" s="290" t="s">
        <v>47</v>
      </c>
      <c r="O158" s="47"/>
      <c r="P158" s="231">
        <f>O158*H158</f>
        <v>0</v>
      </c>
      <c r="Q158" s="231">
        <v>0.001</v>
      </c>
      <c r="R158" s="231">
        <f>Q158*H158</f>
        <v>0.0010760000000000001</v>
      </c>
      <c r="S158" s="231">
        <v>0</v>
      </c>
      <c r="T158" s="232">
        <f>S158*H158</f>
        <v>0</v>
      </c>
      <c r="AR158" s="24" t="s">
        <v>228</v>
      </c>
      <c r="AT158" s="24" t="s">
        <v>251</v>
      </c>
      <c r="AU158" s="24" t="s">
        <v>87</v>
      </c>
      <c r="AY158" s="24" t="s">
        <v>158</v>
      </c>
      <c r="BE158" s="233">
        <f>IF(N158="základní",J158,0)</f>
        <v>0</v>
      </c>
      <c r="BF158" s="233">
        <f>IF(N158="snížená",J158,0)</f>
        <v>0</v>
      </c>
      <c r="BG158" s="233">
        <f>IF(N158="zákl. přenesená",J158,0)</f>
        <v>0</v>
      </c>
      <c r="BH158" s="233">
        <f>IF(N158="sníž. přenesená",J158,0)</f>
        <v>0</v>
      </c>
      <c r="BI158" s="233">
        <f>IF(N158="nulová",J158,0)</f>
        <v>0</v>
      </c>
      <c r="BJ158" s="24" t="s">
        <v>84</v>
      </c>
      <c r="BK158" s="233">
        <f>ROUND(I158*H158,2)</f>
        <v>0</v>
      </c>
      <c r="BL158" s="24" t="s">
        <v>164</v>
      </c>
      <c r="BM158" s="24" t="s">
        <v>254</v>
      </c>
    </row>
    <row r="159" s="1" customFormat="1">
      <c r="B159" s="46"/>
      <c r="C159" s="74"/>
      <c r="D159" s="234" t="s">
        <v>166</v>
      </c>
      <c r="E159" s="74"/>
      <c r="F159" s="235" t="s">
        <v>253</v>
      </c>
      <c r="G159" s="74"/>
      <c r="H159" s="74"/>
      <c r="I159" s="192"/>
      <c r="J159" s="74"/>
      <c r="K159" s="74"/>
      <c r="L159" s="72"/>
      <c r="M159" s="236"/>
      <c r="N159" s="47"/>
      <c r="O159" s="47"/>
      <c r="P159" s="47"/>
      <c r="Q159" s="47"/>
      <c r="R159" s="47"/>
      <c r="S159" s="47"/>
      <c r="T159" s="95"/>
      <c r="AT159" s="24" t="s">
        <v>166</v>
      </c>
      <c r="AU159" s="24" t="s">
        <v>87</v>
      </c>
    </row>
    <row r="160" s="11" customFormat="1">
      <c r="B160" s="238"/>
      <c r="C160" s="239"/>
      <c r="D160" s="234" t="s">
        <v>170</v>
      </c>
      <c r="E160" s="240" t="s">
        <v>21</v>
      </c>
      <c r="F160" s="241" t="s">
        <v>255</v>
      </c>
      <c r="G160" s="239"/>
      <c r="H160" s="242">
        <v>1.0760000000000001</v>
      </c>
      <c r="I160" s="243"/>
      <c r="J160" s="239"/>
      <c r="K160" s="239"/>
      <c r="L160" s="244"/>
      <c r="M160" s="245"/>
      <c r="N160" s="246"/>
      <c r="O160" s="246"/>
      <c r="P160" s="246"/>
      <c r="Q160" s="246"/>
      <c r="R160" s="246"/>
      <c r="S160" s="246"/>
      <c r="T160" s="247"/>
      <c r="AT160" s="248" t="s">
        <v>170</v>
      </c>
      <c r="AU160" s="248" t="s">
        <v>87</v>
      </c>
      <c r="AV160" s="11" t="s">
        <v>87</v>
      </c>
      <c r="AW160" s="11" t="s">
        <v>39</v>
      </c>
      <c r="AX160" s="11" t="s">
        <v>84</v>
      </c>
      <c r="AY160" s="248" t="s">
        <v>158</v>
      </c>
    </row>
    <row r="161" s="1" customFormat="1" ht="16.5" customHeight="1">
      <c r="B161" s="46"/>
      <c r="C161" s="222" t="s">
        <v>256</v>
      </c>
      <c r="D161" s="222" t="s">
        <v>160</v>
      </c>
      <c r="E161" s="223" t="s">
        <v>257</v>
      </c>
      <c r="F161" s="224" t="s">
        <v>258</v>
      </c>
      <c r="G161" s="225" t="s">
        <v>110</v>
      </c>
      <c r="H161" s="226">
        <v>35.880000000000003</v>
      </c>
      <c r="I161" s="227"/>
      <c r="J161" s="228">
        <f>ROUND(I161*H161,2)</f>
        <v>0</v>
      </c>
      <c r="K161" s="224" t="s">
        <v>163</v>
      </c>
      <c r="L161" s="72"/>
      <c r="M161" s="229" t="s">
        <v>21</v>
      </c>
      <c r="N161" s="230" t="s">
        <v>47</v>
      </c>
      <c r="O161" s="47"/>
      <c r="P161" s="231">
        <f>O161*H161</f>
        <v>0</v>
      </c>
      <c r="Q161" s="231">
        <v>0</v>
      </c>
      <c r="R161" s="231">
        <f>Q161*H161</f>
        <v>0</v>
      </c>
      <c r="S161" s="231">
        <v>0</v>
      </c>
      <c r="T161" s="232">
        <f>S161*H161</f>
        <v>0</v>
      </c>
      <c r="AR161" s="24" t="s">
        <v>164</v>
      </c>
      <c r="AT161" s="24" t="s">
        <v>160</v>
      </c>
      <c r="AU161" s="24" t="s">
        <v>87</v>
      </c>
      <c r="AY161" s="24" t="s">
        <v>158</v>
      </c>
      <c r="BE161" s="233">
        <f>IF(N161="základní",J161,0)</f>
        <v>0</v>
      </c>
      <c r="BF161" s="233">
        <f>IF(N161="snížená",J161,0)</f>
        <v>0</v>
      </c>
      <c r="BG161" s="233">
        <f>IF(N161="zákl. přenesená",J161,0)</f>
        <v>0</v>
      </c>
      <c r="BH161" s="233">
        <f>IF(N161="sníž. přenesená",J161,0)</f>
        <v>0</v>
      </c>
      <c r="BI161" s="233">
        <f>IF(N161="nulová",J161,0)</f>
        <v>0</v>
      </c>
      <c r="BJ161" s="24" t="s">
        <v>84</v>
      </c>
      <c r="BK161" s="233">
        <f>ROUND(I161*H161,2)</f>
        <v>0</v>
      </c>
      <c r="BL161" s="24" t="s">
        <v>164</v>
      </c>
      <c r="BM161" s="24" t="s">
        <v>259</v>
      </c>
    </row>
    <row r="162" s="1" customFormat="1">
      <c r="B162" s="46"/>
      <c r="C162" s="74"/>
      <c r="D162" s="234" t="s">
        <v>166</v>
      </c>
      <c r="E162" s="74"/>
      <c r="F162" s="235" t="s">
        <v>260</v>
      </c>
      <c r="G162" s="74"/>
      <c r="H162" s="74"/>
      <c r="I162" s="192"/>
      <c r="J162" s="74"/>
      <c r="K162" s="74"/>
      <c r="L162" s="72"/>
      <c r="M162" s="236"/>
      <c r="N162" s="47"/>
      <c r="O162" s="47"/>
      <c r="P162" s="47"/>
      <c r="Q162" s="47"/>
      <c r="R162" s="47"/>
      <c r="S162" s="47"/>
      <c r="T162" s="95"/>
      <c r="AT162" s="24" t="s">
        <v>166</v>
      </c>
      <c r="AU162" s="24" t="s">
        <v>87</v>
      </c>
    </row>
    <row r="163" s="1" customFormat="1">
      <c r="B163" s="46"/>
      <c r="C163" s="74"/>
      <c r="D163" s="234" t="s">
        <v>168</v>
      </c>
      <c r="E163" s="74"/>
      <c r="F163" s="237" t="s">
        <v>261</v>
      </c>
      <c r="G163" s="74"/>
      <c r="H163" s="74"/>
      <c r="I163" s="192"/>
      <c r="J163" s="74"/>
      <c r="K163" s="74"/>
      <c r="L163" s="72"/>
      <c r="M163" s="236"/>
      <c r="N163" s="47"/>
      <c r="O163" s="47"/>
      <c r="P163" s="47"/>
      <c r="Q163" s="47"/>
      <c r="R163" s="47"/>
      <c r="S163" s="47"/>
      <c r="T163" s="95"/>
      <c r="AT163" s="24" t="s">
        <v>168</v>
      </c>
      <c r="AU163" s="24" t="s">
        <v>87</v>
      </c>
    </row>
    <row r="164" s="11" customFormat="1">
      <c r="B164" s="238"/>
      <c r="C164" s="239"/>
      <c r="D164" s="234" t="s">
        <v>170</v>
      </c>
      <c r="E164" s="240" t="s">
        <v>21</v>
      </c>
      <c r="F164" s="241" t="s">
        <v>108</v>
      </c>
      <c r="G164" s="239"/>
      <c r="H164" s="242">
        <v>35.880000000000003</v>
      </c>
      <c r="I164" s="243"/>
      <c r="J164" s="239"/>
      <c r="K164" s="239"/>
      <c r="L164" s="244"/>
      <c r="M164" s="245"/>
      <c r="N164" s="246"/>
      <c r="O164" s="246"/>
      <c r="P164" s="246"/>
      <c r="Q164" s="246"/>
      <c r="R164" s="246"/>
      <c r="S164" s="246"/>
      <c r="T164" s="247"/>
      <c r="AT164" s="248" t="s">
        <v>170</v>
      </c>
      <c r="AU164" s="248" t="s">
        <v>87</v>
      </c>
      <c r="AV164" s="11" t="s">
        <v>87</v>
      </c>
      <c r="AW164" s="11" t="s">
        <v>39</v>
      </c>
      <c r="AX164" s="11" t="s">
        <v>84</v>
      </c>
      <c r="AY164" s="248" t="s">
        <v>158</v>
      </c>
    </row>
    <row r="165" s="1" customFormat="1" ht="16.5" customHeight="1">
      <c r="B165" s="46"/>
      <c r="C165" s="222" t="s">
        <v>262</v>
      </c>
      <c r="D165" s="222" t="s">
        <v>160</v>
      </c>
      <c r="E165" s="223" t="s">
        <v>263</v>
      </c>
      <c r="F165" s="224" t="s">
        <v>264</v>
      </c>
      <c r="G165" s="225" t="s">
        <v>110</v>
      </c>
      <c r="H165" s="226">
        <v>35.880000000000003</v>
      </c>
      <c r="I165" s="227"/>
      <c r="J165" s="228">
        <f>ROUND(I165*H165,2)</f>
        <v>0</v>
      </c>
      <c r="K165" s="224" t="s">
        <v>163</v>
      </c>
      <c r="L165" s="72"/>
      <c r="M165" s="229" t="s">
        <v>21</v>
      </c>
      <c r="N165" s="230" t="s">
        <v>47</v>
      </c>
      <c r="O165" s="47"/>
      <c r="P165" s="231">
        <f>O165*H165</f>
        <v>0</v>
      </c>
      <c r="Q165" s="231">
        <v>0</v>
      </c>
      <c r="R165" s="231">
        <f>Q165*H165</f>
        <v>0</v>
      </c>
      <c r="S165" s="231">
        <v>0</v>
      </c>
      <c r="T165" s="232">
        <f>S165*H165</f>
        <v>0</v>
      </c>
      <c r="AR165" s="24" t="s">
        <v>164</v>
      </c>
      <c r="AT165" s="24" t="s">
        <v>160</v>
      </c>
      <c r="AU165" s="24" t="s">
        <v>87</v>
      </c>
      <c r="AY165" s="24" t="s">
        <v>158</v>
      </c>
      <c r="BE165" s="233">
        <f>IF(N165="základní",J165,0)</f>
        <v>0</v>
      </c>
      <c r="BF165" s="233">
        <f>IF(N165="snížená",J165,0)</f>
        <v>0</v>
      </c>
      <c r="BG165" s="233">
        <f>IF(N165="zákl. přenesená",J165,0)</f>
        <v>0</v>
      </c>
      <c r="BH165" s="233">
        <f>IF(N165="sníž. přenesená",J165,0)</f>
        <v>0</v>
      </c>
      <c r="BI165" s="233">
        <f>IF(N165="nulová",J165,0)</f>
        <v>0</v>
      </c>
      <c r="BJ165" s="24" t="s">
        <v>84</v>
      </c>
      <c r="BK165" s="233">
        <f>ROUND(I165*H165,2)</f>
        <v>0</v>
      </c>
      <c r="BL165" s="24" t="s">
        <v>164</v>
      </c>
      <c r="BM165" s="24" t="s">
        <v>265</v>
      </c>
    </row>
    <row r="166" s="1" customFormat="1">
      <c r="B166" s="46"/>
      <c r="C166" s="74"/>
      <c r="D166" s="234" t="s">
        <v>166</v>
      </c>
      <c r="E166" s="74"/>
      <c r="F166" s="235" t="s">
        <v>266</v>
      </c>
      <c r="G166" s="74"/>
      <c r="H166" s="74"/>
      <c r="I166" s="192"/>
      <c r="J166" s="74"/>
      <c r="K166" s="74"/>
      <c r="L166" s="72"/>
      <c r="M166" s="236"/>
      <c r="N166" s="47"/>
      <c r="O166" s="47"/>
      <c r="P166" s="47"/>
      <c r="Q166" s="47"/>
      <c r="R166" s="47"/>
      <c r="S166" s="47"/>
      <c r="T166" s="95"/>
      <c r="AT166" s="24" t="s">
        <v>166</v>
      </c>
      <c r="AU166" s="24" t="s">
        <v>87</v>
      </c>
    </row>
    <row r="167" s="1" customFormat="1">
      <c r="B167" s="46"/>
      <c r="C167" s="74"/>
      <c r="D167" s="234" t="s">
        <v>168</v>
      </c>
      <c r="E167" s="74"/>
      <c r="F167" s="237" t="s">
        <v>267</v>
      </c>
      <c r="G167" s="74"/>
      <c r="H167" s="74"/>
      <c r="I167" s="192"/>
      <c r="J167" s="74"/>
      <c r="K167" s="74"/>
      <c r="L167" s="72"/>
      <c r="M167" s="236"/>
      <c r="N167" s="47"/>
      <c r="O167" s="47"/>
      <c r="P167" s="47"/>
      <c r="Q167" s="47"/>
      <c r="R167" s="47"/>
      <c r="S167" s="47"/>
      <c r="T167" s="95"/>
      <c r="AT167" s="24" t="s">
        <v>168</v>
      </c>
      <c r="AU167" s="24" t="s">
        <v>87</v>
      </c>
    </row>
    <row r="168" s="11" customFormat="1">
      <c r="B168" s="238"/>
      <c r="C168" s="239"/>
      <c r="D168" s="234" t="s">
        <v>170</v>
      </c>
      <c r="E168" s="240" t="s">
        <v>21</v>
      </c>
      <c r="F168" s="241" t="s">
        <v>108</v>
      </c>
      <c r="G168" s="239"/>
      <c r="H168" s="242">
        <v>35.880000000000003</v>
      </c>
      <c r="I168" s="243"/>
      <c r="J168" s="239"/>
      <c r="K168" s="239"/>
      <c r="L168" s="244"/>
      <c r="M168" s="245"/>
      <c r="N168" s="246"/>
      <c r="O168" s="246"/>
      <c r="P168" s="246"/>
      <c r="Q168" s="246"/>
      <c r="R168" s="246"/>
      <c r="S168" s="246"/>
      <c r="T168" s="247"/>
      <c r="AT168" s="248" t="s">
        <v>170</v>
      </c>
      <c r="AU168" s="248" t="s">
        <v>87</v>
      </c>
      <c r="AV168" s="11" t="s">
        <v>87</v>
      </c>
      <c r="AW168" s="11" t="s">
        <v>39</v>
      </c>
      <c r="AX168" s="11" t="s">
        <v>84</v>
      </c>
      <c r="AY168" s="248" t="s">
        <v>158</v>
      </c>
    </row>
    <row r="169" s="1" customFormat="1" ht="16.5" customHeight="1">
      <c r="B169" s="46"/>
      <c r="C169" s="222" t="s">
        <v>268</v>
      </c>
      <c r="D169" s="222" t="s">
        <v>160</v>
      </c>
      <c r="E169" s="223" t="s">
        <v>269</v>
      </c>
      <c r="F169" s="224" t="s">
        <v>270</v>
      </c>
      <c r="G169" s="225" t="s">
        <v>98</v>
      </c>
      <c r="H169" s="226">
        <v>35.880000000000003</v>
      </c>
      <c r="I169" s="227"/>
      <c r="J169" s="228">
        <f>ROUND(I169*H169,2)</f>
        <v>0</v>
      </c>
      <c r="K169" s="224" t="s">
        <v>163</v>
      </c>
      <c r="L169" s="72"/>
      <c r="M169" s="229" t="s">
        <v>21</v>
      </c>
      <c r="N169" s="230" t="s">
        <v>47</v>
      </c>
      <c r="O169" s="47"/>
      <c r="P169" s="231">
        <f>O169*H169</f>
        <v>0</v>
      </c>
      <c r="Q169" s="231">
        <v>0</v>
      </c>
      <c r="R169" s="231">
        <f>Q169*H169</f>
        <v>0</v>
      </c>
      <c r="S169" s="231">
        <v>0</v>
      </c>
      <c r="T169" s="232">
        <f>S169*H169</f>
        <v>0</v>
      </c>
      <c r="AR169" s="24" t="s">
        <v>164</v>
      </c>
      <c r="AT169" s="24" t="s">
        <v>160</v>
      </c>
      <c r="AU169" s="24" t="s">
        <v>87</v>
      </c>
      <c r="AY169" s="24" t="s">
        <v>158</v>
      </c>
      <c r="BE169" s="233">
        <f>IF(N169="základní",J169,0)</f>
        <v>0</v>
      </c>
      <c r="BF169" s="233">
        <f>IF(N169="snížená",J169,0)</f>
        <v>0</v>
      </c>
      <c r="BG169" s="233">
        <f>IF(N169="zákl. přenesená",J169,0)</f>
        <v>0</v>
      </c>
      <c r="BH169" s="233">
        <f>IF(N169="sníž. přenesená",J169,0)</f>
        <v>0</v>
      </c>
      <c r="BI169" s="233">
        <f>IF(N169="nulová",J169,0)</f>
        <v>0</v>
      </c>
      <c r="BJ169" s="24" t="s">
        <v>84</v>
      </c>
      <c r="BK169" s="233">
        <f>ROUND(I169*H169,2)</f>
        <v>0</v>
      </c>
      <c r="BL169" s="24" t="s">
        <v>164</v>
      </c>
      <c r="BM169" s="24" t="s">
        <v>271</v>
      </c>
    </row>
    <row r="170" s="1" customFormat="1">
      <c r="B170" s="46"/>
      <c r="C170" s="74"/>
      <c r="D170" s="234" t="s">
        <v>166</v>
      </c>
      <c r="E170" s="74"/>
      <c r="F170" s="235" t="s">
        <v>272</v>
      </c>
      <c r="G170" s="74"/>
      <c r="H170" s="74"/>
      <c r="I170" s="192"/>
      <c r="J170" s="74"/>
      <c r="K170" s="74"/>
      <c r="L170" s="72"/>
      <c r="M170" s="236"/>
      <c r="N170" s="47"/>
      <c r="O170" s="47"/>
      <c r="P170" s="47"/>
      <c r="Q170" s="47"/>
      <c r="R170" s="47"/>
      <c r="S170" s="47"/>
      <c r="T170" s="95"/>
      <c r="AT170" s="24" t="s">
        <v>166</v>
      </c>
      <c r="AU170" s="24" t="s">
        <v>87</v>
      </c>
    </row>
    <row r="171" s="11" customFormat="1">
      <c r="B171" s="238"/>
      <c r="C171" s="239"/>
      <c r="D171" s="234" t="s">
        <v>170</v>
      </c>
      <c r="E171" s="240" t="s">
        <v>21</v>
      </c>
      <c r="F171" s="241" t="s">
        <v>108</v>
      </c>
      <c r="G171" s="239"/>
      <c r="H171" s="242">
        <v>35.880000000000003</v>
      </c>
      <c r="I171" s="243"/>
      <c r="J171" s="239"/>
      <c r="K171" s="239"/>
      <c r="L171" s="244"/>
      <c r="M171" s="245"/>
      <c r="N171" s="246"/>
      <c r="O171" s="246"/>
      <c r="P171" s="246"/>
      <c r="Q171" s="246"/>
      <c r="R171" s="246"/>
      <c r="S171" s="246"/>
      <c r="T171" s="247"/>
      <c r="AT171" s="248" t="s">
        <v>170</v>
      </c>
      <c r="AU171" s="248" t="s">
        <v>87</v>
      </c>
      <c r="AV171" s="11" t="s">
        <v>87</v>
      </c>
      <c r="AW171" s="11" t="s">
        <v>39</v>
      </c>
      <c r="AX171" s="11" t="s">
        <v>84</v>
      </c>
      <c r="AY171" s="248" t="s">
        <v>158</v>
      </c>
    </row>
    <row r="172" s="10" customFormat="1" ht="29.88" customHeight="1">
      <c r="B172" s="206"/>
      <c r="C172" s="207"/>
      <c r="D172" s="208" t="s">
        <v>75</v>
      </c>
      <c r="E172" s="220" t="s">
        <v>87</v>
      </c>
      <c r="F172" s="220" t="s">
        <v>273</v>
      </c>
      <c r="G172" s="207"/>
      <c r="H172" s="207"/>
      <c r="I172" s="210"/>
      <c r="J172" s="221">
        <f>BK172</f>
        <v>0</v>
      </c>
      <c r="K172" s="207"/>
      <c r="L172" s="212"/>
      <c r="M172" s="213"/>
      <c r="N172" s="214"/>
      <c r="O172" s="214"/>
      <c r="P172" s="215">
        <f>SUM(P173:P249)</f>
        <v>0</v>
      </c>
      <c r="Q172" s="214"/>
      <c r="R172" s="215">
        <f>SUM(R173:R249)</f>
        <v>100.0968898</v>
      </c>
      <c r="S172" s="214"/>
      <c r="T172" s="216">
        <f>SUM(T173:T249)</f>
        <v>0</v>
      </c>
      <c r="AR172" s="217" t="s">
        <v>84</v>
      </c>
      <c r="AT172" s="218" t="s">
        <v>75</v>
      </c>
      <c r="AU172" s="218" t="s">
        <v>84</v>
      </c>
      <c r="AY172" s="217" t="s">
        <v>158</v>
      </c>
      <c r="BK172" s="219">
        <f>SUM(BK173:BK249)</f>
        <v>0</v>
      </c>
    </row>
    <row r="173" s="1" customFormat="1" ht="25.5" customHeight="1">
      <c r="B173" s="46"/>
      <c r="C173" s="222" t="s">
        <v>10</v>
      </c>
      <c r="D173" s="222" t="s">
        <v>160</v>
      </c>
      <c r="E173" s="223" t="s">
        <v>274</v>
      </c>
      <c r="F173" s="224" t="s">
        <v>275</v>
      </c>
      <c r="G173" s="225" t="s">
        <v>102</v>
      </c>
      <c r="H173" s="226">
        <v>20.960000000000001</v>
      </c>
      <c r="I173" s="227"/>
      <c r="J173" s="228">
        <f>ROUND(I173*H173,2)</f>
        <v>0</v>
      </c>
      <c r="K173" s="224" t="s">
        <v>21</v>
      </c>
      <c r="L173" s="72"/>
      <c r="M173" s="229" t="s">
        <v>21</v>
      </c>
      <c r="N173" s="230" t="s">
        <v>47</v>
      </c>
      <c r="O173" s="47"/>
      <c r="P173" s="231">
        <f>O173*H173</f>
        <v>0</v>
      </c>
      <c r="Q173" s="231">
        <v>0.002</v>
      </c>
      <c r="R173" s="231">
        <f>Q173*H173</f>
        <v>0.041920000000000006</v>
      </c>
      <c r="S173" s="231">
        <v>0</v>
      </c>
      <c r="T173" s="232">
        <f>S173*H173</f>
        <v>0</v>
      </c>
      <c r="AR173" s="24" t="s">
        <v>164</v>
      </c>
      <c r="AT173" s="24" t="s">
        <v>160</v>
      </c>
      <c r="AU173" s="24" t="s">
        <v>87</v>
      </c>
      <c r="AY173" s="24" t="s">
        <v>158</v>
      </c>
      <c r="BE173" s="233">
        <f>IF(N173="základní",J173,0)</f>
        <v>0</v>
      </c>
      <c r="BF173" s="233">
        <f>IF(N173="snížená",J173,0)</f>
        <v>0</v>
      </c>
      <c r="BG173" s="233">
        <f>IF(N173="zákl. přenesená",J173,0)</f>
        <v>0</v>
      </c>
      <c r="BH173" s="233">
        <f>IF(N173="sníž. přenesená",J173,0)</f>
        <v>0</v>
      </c>
      <c r="BI173" s="233">
        <f>IF(N173="nulová",J173,0)</f>
        <v>0</v>
      </c>
      <c r="BJ173" s="24" t="s">
        <v>84</v>
      </c>
      <c r="BK173" s="233">
        <f>ROUND(I173*H173,2)</f>
        <v>0</v>
      </c>
      <c r="BL173" s="24" t="s">
        <v>164</v>
      </c>
      <c r="BM173" s="24" t="s">
        <v>276</v>
      </c>
    </row>
    <row r="174" s="11" customFormat="1">
      <c r="B174" s="238"/>
      <c r="C174" s="239"/>
      <c r="D174" s="234" t="s">
        <v>170</v>
      </c>
      <c r="E174" s="240" t="s">
        <v>21</v>
      </c>
      <c r="F174" s="241" t="s">
        <v>277</v>
      </c>
      <c r="G174" s="239"/>
      <c r="H174" s="242">
        <v>10.630000000000001</v>
      </c>
      <c r="I174" s="243"/>
      <c r="J174" s="239"/>
      <c r="K174" s="239"/>
      <c r="L174" s="244"/>
      <c r="M174" s="245"/>
      <c r="N174" s="246"/>
      <c r="O174" s="246"/>
      <c r="P174" s="246"/>
      <c r="Q174" s="246"/>
      <c r="R174" s="246"/>
      <c r="S174" s="246"/>
      <c r="T174" s="247"/>
      <c r="AT174" s="248" t="s">
        <v>170</v>
      </c>
      <c r="AU174" s="248" t="s">
        <v>87</v>
      </c>
      <c r="AV174" s="11" t="s">
        <v>87</v>
      </c>
      <c r="AW174" s="11" t="s">
        <v>39</v>
      </c>
      <c r="AX174" s="11" t="s">
        <v>76</v>
      </c>
      <c r="AY174" s="248" t="s">
        <v>158</v>
      </c>
    </row>
    <row r="175" s="11" customFormat="1">
      <c r="B175" s="238"/>
      <c r="C175" s="239"/>
      <c r="D175" s="234" t="s">
        <v>170</v>
      </c>
      <c r="E175" s="240" t="s">
        <v>21</v>
      </c>
      <c r="F175" s="241" t="s">
        <v>278</v>
      </c>
      <c r="G175" s="239"/>
      <c r="H175" s="242">
        <v>10.33</v>
      </c>
      <c r="I175" s="243"/>
      <c r="J175" s="239"/>
      <c r="K175" s="239"/>
      <c r="L175" s="244"/>
      <c r="M175" s="245"/>
      <c r="N175" s="246"/>
      <c r="O175" s="246"/>
      <c r="P175" s="246"/>
      <c r="Q175" s="246"/>
      <c r="R175" s="246"/>
      <c r="S175" s="246"/>
      <c r="T175" s="247"/>
      <c r="AT175" s="248" t="s">
        <v>170</v>
      </c>
      <c r="AU175" s="248" t="s">
        <v>87</v>
      </c>
      <c r="AV175" s="11" t="s">
        <v>87</v>
      </c>
      <c r="AW175" s="11" t="s">
        <v>39</v>
      </c>
      <c r="AX175" s="11" t="s">
        <v>76</v>
      </c>
      <c r="AY175" s="248" t="s">
        <v>158</v>
      </c>
    </row>
    <row r="176" s="13" customFormat="1">
      <c r="B176" s="259"/>
      <c r="C176" s="260"/>
      <c r="D176" s="234" t="s">
        <v>170</v>
      </c>
      <c r="E176" s="261" t="s">
        <v>100</v>
      </c>
      <c r="F176" s="262" t="s">
        <v>179</v>
      </c>
      <c r="G176" s="260"/>
      <c r="H176" s="263">
        <v>20.960000000000001</v>
      </c>
      <c r="I176" s="264"/>
      <c r="J176" s="260"/>
      <c r="K176" s="260"/>
      <c r="L176" s="265"/>
      <c r="M176" s="266"/>
      <c r="N176" s="267"/>
      <c r="O176" s="267"/>
      <c r="P176" s="267"/>
      <c r="Q176" s="267"/>
      <c r="R176" s="267"/>
      <c r="S176" s="267"/>
      <c r="T176" s="268"/>
      <c r="AT176" s="269" t="s">
        <v>170</v>
      </c>
      <c r="AU176" s="269" t="s">
        <v>87</v>
      </c>
      <c r="AV176" s="13" t="s">
        <v>164</v>
      </c>
      <c r="AW176" s="13" t="s">
        <v>39</v>
      </c>
      <c r="AX176" s="13" t="s">
        <v>84</v>
      </c>
      <c r="AY176" s="269" t="s">
        <v>158</v>
      </c>
    </row>
    <row r="177" s="1" customFormat="1" ht="16.5" customHeight="1">
      <c r="B177" s="46"/>
      <c r="C177" s="281" t="s">
        <v>279</v>
      </c>
      <c r="D177" s="281" t="s">
        <v>251</v>
      </c>
      <c r="E177" s="282" t="s">
        <v>280</v>
      </c>
      <c r="F177" s="283" t="s">
        <v>281</v>
      </c>
      <c r="G177" s="284" t="s">
        <v>102</v>
      </c>
      <c r="H177" s="285">
        <v>20.960000000000001</v>
      </c>
      <c r="I177" s="286"/>
      <c r="J177" s="287">
        <f>ROUND(I177*H177,2)</f>
        <v>0</v>
      </c>
      <c r="K177" s="283" t="s">
        <v>21</v>
      </c>
      <c r="L177" s="288"/>
      <c r="M177" s="289" t="s">
        <v>21</v>
      </c>
      <c r="N177" s="290" t="s">
        <v>47</v>
      </c>
      <c r="O177" s="47"/>
      <c r="P177" s="231">
        <f>O177*H177</f>
        <v>0</v>
      </c>
      <c r="Q177" s="231">
        <v>0.40500000000000003</v>
      </c>
      <c r="R177" s="231">
        <f>Q177*H177</f>
        <v>8.4888000000000012</v>
      </c>
      <c r="S177" s="231">
        <v>0</v>
      </c>
      <c r="T177" s="232">
        <f>S177*H177</f>
        <v>0</v>
      </c>
      <c r="AR177" s="24" t="s">
        <v>228</v>
      </c>
      <c r="AT177" s="24" t="s">
        <v>251</v>
      </c>
      <c r="AU177" s="24" t="s">
        <v>87</v>
      </c>
      <c r="AY177" s="24" t="s">
        <v>158</v>
      </c>
      <c r="BE177" s="233">
        <f>IF(N177="základní",J177,0)</f>
        <v>0</v>
      </c>
      <c r="BF177" s="233">
        <f>IF(N177="snížená",J177,0)</f>
        <v>0</v>
      </c>
      <c r="BG177" s="233">
        <f>IF(N177="zákl. přenesená",J177,0)</f>
        <v>0</v>
      </c>
      <c r="BH177" s="233">
        <f>IF(N177="sníž. přenesená",J177,0)</f>
        <v>0</v>
      </c>
      <c r="BI177" s="233">
        <f>IF(N177="nulová",J177,0)</f>
        <v>0</v>
      </c>
      <c r="BJ177" s="24" t="s">
        <v>84</v>
      </c>
      <c r="BK177" s="233">
        <f>ROUND(I177*H177,2)</f>
        <v>0</v>
      </c>
      <c r="BL177" s="24" t="s">
        <v>164</v>
      </c>
      <c r="BM177" s="24" t="s">
        <v>282</v>
      </c>
    </row>
    <row r="178" s="1" customFormat="1">
      <c r="B178" s="46"/>
      <c r="C178" s="74"/>
      <c r="D178" s="234" t="s">
        <v>166</v>
      </c>
      <c r="E178" s="74"/>
      <c r="F178" s="235" t="s">
        <v>283</v>
      </c>
      <c r="G178" s="74"/>
      <c r="H178" s="74"/>
      <c r="I178" s="192"/>
      <c r="J178" s="74"/>
      <c r="K178" s="74"/>
      <c r="L178" s="72"/>
      <c r="M178" s="236"/>
      <c r="N178" s="47"/>
      <c r="O178" s="47"/>
      <c r="P178" s="47"/>
      <c r="Q178" s="47"/>
      <c r="R178" s="47"/>
      <c r="S178" s="47"/>
      <c r="T178" s="95"/>
      <c r="AT178" s="24" t="s">
        <v>166</v>
      </c>
      <c r="AU178" s="24" t="s">
        <v>87</v>
      </c>
    </row>
    <row r="179" s="11" customFormat="1">
      <c r="B179" s="238"/>
      <c r="C179" s="239"/>
      <c r="D179" s="234" t="s">
        <v>170</v>
      </c>
      <c r="E179" s="240" t="s">
        <v>21</v>
      </c>
      <c r="F179" s="241" t="s">
        <v>100</v>
      </c>
      <c r="G179" s="239"/>
      <c r="H179" s="242">
        <v>20.960000000000001</v>
      </c>
      <c r="I179" s="243"/>
      <c r="J179" s="239"/>
      <c r="K179" s="239"/>
      <c r="L179" s="244"/>
      <c r="M179" s="245"/>
      <c r="N179" s="246"/>
      <c r="O179" s="246"/>
      <c r="P179" s="246"/>
      <c r="Q179" s="246"/>
      <c r="R179" s="246"/>
      <c r="S179" s="246"/>
      <c r="T179" s="247"/>
      <c r="AT179" s="248" t="s">
        <v>170</v>
      </c>
      <c r="AU179" s="248" t="s">
        <v>87</v>
      </c>
      <c r="AV179" s="11" t="s">
        <v>87</v>
      </c>
      <c r="AW179" s="11" t="s">
        <v>39</v>
      </c>
      <c r="AX179" s="11" t="s">
        <v>84</v>
      </c>
      <c r="AY179" s="248" t="s">
        <v>158</v>
      </c>
    </row>
    <row r="180" s="1" customFormat="1" ht="25.5" customHeight="1">
      <c r="B180" s="46"/>
      <c r="C180" s="222" t="s">
        <v>284</v>
      </c>
      <c r="D180" s="222" t="s">
        <v>160</v>
      </c>
      <c r="E180" s="223" t="s">
        <v>285</v>
      </c>
      <c r="F180" s="224" t="s">
        <v>286</v>
      </c>
      <c r="G180" s="225" t="s">
        <v>102</v>
      </c>
      <c r="H180" s="226">
        <v>20.960000000000001</v>
      </c>
      <c r="I180" s="227"/>
      <c r="J180" s="228">
        <f>ROUND(I180*H180,2)</f>
        <v>0</v>
      </c>
      <c r="K180" s="224" t="s">
        <v>21</v>
      </c>
      <c r="L180" s="72"/>
      <c r="M180" s="229" t="s">
        <v>21</v>
      </c>
      <c r="N180" s="230" t="s">
        <v>47</v>
      </c>
      <c r="O180" s="47"/>
      <c r="P180" s="231">
        <f>O180*H180</f>
        <v>0</v>
      </c>
      <c r="Q180" s="231">
        <v>0.002</v>
      </c>
      <c r="R180" s="231">
        <f>Q180*H180</f>
        <v>0.041920000000000006</v>
      </c>
      <c r="S180" s="231">
        <v>0</v>
      </c>
      <c r="T180" s="232">
        <f>S180*H180</f>
        <v>0</v>
      </c>
      <c r="AR180" s="24" t="s">
        <v>164</v>
      </c>
      <c r="AT180" s="24" t="s">
        <v>160</v>
      </c>
      <c r="AU180" s="24" t="s">
        <v>87</v>
      </c>
      <c r="AY180" s="24" t="s">
        <v>158</v>
      </c>
      <c r="BE180" s="233">
        <f>IF(N180="základní",J180,0)</f>
        <v>0</v>
      </c>
      <c r="BF180" s="233">
        <f>IF(N180="snížená",J180,0)</f>
        <v>0</v>
      </c>
      <c r="BG180" s="233">
        <f>IF(N180="zákl. přenesená",J180,0)</f>
        <v>0</v>
      </c>
      <c r="BH180" s="233">
        <f>IF(N180="sníž. přenesená",J180,0)</f>
        <v>0</v>
      </c>
      <c r="BI180" s="233">
        <f>IF(N180="nulová",J180,0)</f>
        <v>0</v>
      </c>
      <c r="BJ180" s="24" t="s">
        <v>84</v>
      </c>
      <c r="BK180" s="233">
        <f>ROUND(I180*H180,2)</f>
        <v>0</v>
      </c>
      <c r="BL180" s="24" t="s">
        <v>164</v>
      </c>
      <c r="BM180" s="24" t="s">
        <v>287</v>
      </c>
    </row>
    <row r="181" s="11" customFormat="1">
      <c r="B181" s="238"/>
      <c r="C181" s="239"/>
      <c r="D181" s="234" t="s">
        <v>170</v>
      </c>
      <c r="E181" s="240" t="s">
        <v>21</v>
      </c>
      <c r="F181" s="241" t="s">
        <v>277</v>
      </c>
      <c r="G181" s="239"/>
      <c r="H181" s="242">
        <v>10.630000000000001</v>
      </c>
      <c r="I181" s="243"/>
      <c r="J181" s="239"/>
      <c r="K181" s="239"/>
      <c r="L181" s="244"/>
      <c r="M181" s="245"/>
      <c r="N181" s="246"/>
      <c r="O181" s="246"/>
      <c r="P181" s="246"/>
      <c r="Q181" s="246"/>
      <c r="R181" s="246"/>
      <c r="S181" s="246"/>
      <c r="T181" s="247"/>
      <c r="AT181" s="248" t="s">
        <v>170</v>
      </c>
      <c r="AU181" s="248" t="s">
        <v>87</v>
      </c>
      <c r="AV181" s="11" t="s">
        <v>87</v>
      </c>
      <c r="AW181" s="11" t="s">
        <v>39</v>
      </c>
      <c r="AX181" s="11" t="s">
        <v>76</v>
      </c>
      <c r="AY181" s="248" t="s">
        <v>158</v>
      </c>
    </row>
    <row r="182" s="11" customFormat="1">
      <c r="B182" s="238"/>
      <c r="C182" s="239"/>
      <c r="D182" s="234" t="s">
        <v>170</v>
      </c>
      <c r="E182" s="240" t="s">
        <v>21</v>
      </c>
      <c r="F182" s="241" t="s">
        <v>278</v>
      </c>
      <c r="G182" s="239"/>
      <c r="H182" s="242">
        <v>10.33</v>
      </c>
      <c r="I182" s="243"/>
      <c r="J182" s="239"/>
      <c r="K182" s="239"/>
      <c r="L182" s="244"/>
      <c r="M182" s="245"/>
      <c r="N182" s="246"/>
      <c r="O182" s="246"/>
      <c r="P182" s="246"/>
      <c r="Q182" s="246"/>
      <c r="R182" s="246"/>
      <c r="S182" s="246"/>
      <c r="T182" s="247"/>
      <c r="AT182" s="248" t="s">
        <v>170</v>
      </c>
      <c r="AU182" s="248" t="s">
        <v>87</v>
      </c>
      <c r="AV182" s="11" t="s">
        <v>87</v>
      </c>
      <c r="AW182" s="11" t="s">
        <v>39</v>
      </c>
      <c r="AX182" s="11" t="s">
        <v>76</v>
      </c>
      <c r="AY182" s="248" t="s">
        <v>158</v>
      </c>
    </row>
    <row r="183" s="13" customFormat="1">
      <c r="B183" s="259"/>
      <c r="C183" s="260"/>
      <c r="D183" s="234" t="s">
        <v>170</v>
      </c>
      <c r="E183" s="261" t="s">
        <v>21</v>
      </c>
      <c r="F183" s="262" t="s">
        <v>179</v>
      </c>
      <c r="G183" s="260"/>
      <c r="H183" s="263">
        <v>20.960000000000001</v>
      </c>
      <c r="I183" s="264"/>
      <c r="J183" s="260"/>
      <c r="K183" s="260"/>
      <c r="L183" s="265"/>
      <c r="M183" s="266"/>
      <c r="N183" s="267"/>
      <c r="O183" s="267"/>
      <c r="P183" s="267"/>
      <c r="Q183" s="267"/>
      <c r="R183" s="267"/>
      <c r="S183" s="267"/>
      <c r="T183" s="268"/>
      <c r="AT183" s="269" t="s">
        <v>170</v>
      </c>
      <c r="AU183" s="269" t="s">
        <v>87</v>
      </c>
      <c r="AV183" s="13" t="s">
        <v>164</v>
      </c>
      <c r="AW183" s="13" t="s">
        <v>39</v>
      </c>
      <c r="AX183" s="13" t="s">
        <v>84</v>
      </c>
      <c r="AY183" s="269" t="s">
        <v>158</v>
      </c>
    </row>
    <row r="184" s="1" customFormat="1" ht="25.5" customHeight="1">
      <c r="B184" s="46"/>
      <c r="C184" s="222" t="s">
        <v>288</v>
      </c>
      <c r="D184" s="222" t="s">
        <v>160</v>
      </c>
      <c r="E184" s="223" t="s">
        <v>289</v>
      </c>
      <c r="F184" s="224" t="s">
        <v>290</v>
      </c>
      <c r="G184" s="225" t="s">
        <v>102</v>
      </c>
      <c r="H184" s="226">
        <v>7</v>
      </c>
      <c r="I184" s="227"/>
      <c r="J184" s="228">
        <f>ROUND(I184*H184,2)</f>
        <v>0</v>
      </c>
      <c r="K184" s="224" t="s">
        <v>21</v>
      </c>
      <c r="L184" s="72"/>
      <c r="M184" s="229" t="s">
        <v>21</v>
      </c>
      <c r="N184" s="230" t="s">
        <v>47</v>
      </c>
      <c r="O184" s="47"/>
      <c r="P184" s="231">
        <f>O184*H184</f>
        <v>0</v>
      </c>
      <c r="Q184" s="231">
        <v>0.00010000000000000001</v>
      </c>
      <c r="R184" s="231">
        <f>Q184*H184</f>
        <v>0.00069999999999999999</v>
      </c>
      <c r="S184" s="231">
        <v>0</v>
      </c>
      <c r="T184" s="232">
        <f>S184*H184</f>
        <v>0</v>
      </c>
      <c r="AR184" s="24" t="s">
        <v>164</v>
      </c>
      <c r="AT184" s="24" t="s">
        <v>160</v>
      </c>
      <c r="AU184" s="24" t="s">
        <v>87</v>
      </c>
      <c r="AY184" s="24" t="s">
        <v>158</v>
      </c>
      <c r="BE184" s="233">
        <f>IF(N184="základní",J184,0)</f>
        <v>0</v>
      </c>
      <c r="BF184" s="233">
        <f>IF(N184="snížená",J184,0)</f>
        <v>0</v>
      </c>
      <c r="BG184" s="233">
        <f>IF(N184="zákl. přenesená",J184,0)</f>
        <v>0</v>
      </c>
      <c r="BH184" s="233">
        <f>IF(N184="sníž. přenesená",J184,0)</f>
        <v>0</v>
      </c>
      <c r="BI184" s="233">
        <f>IF(N184="nulová",J184,0)</f>
        <v>0</v>
      </c>
      <c r="BJ184" s="24" t="s">
        <v>84</v>
      </c>
      <c r="BK184" s="233">
        <f>ROUND(I184*H184,2)</f>
        <v>0</v>
      </c>
      <c r="BL184" s="24" t="s">
        <v>164</v>
      </c>
      <c r="BM184" s="24" t="s">
        <v>291</v>
      </c>
    </row>
    <row r="185" s="1" customFormat="1">
      <c r="B185" s="46"/>
      <c r="C185" s="74"/>
      <c r="D185" s="234" t="s">
        <v>166</v>
      </c>
      <c r="E185" s="74"/>
      <c r="F185" s="235" t="s">
        <v>292</v>
      </c>
      <c r="G185" s="74"/>
      <c r="H185" s="74"/>
      <c r="I185" s="192"/>
      <c r="J185" s="74"/>
      <c r="K185" s="74"/>
      <c r="L185" s="72"/>
      <c r="M185" s="236"/>
      <c r="N185" s="47"/>
      <c r="O185" s="47"/>
      <c r="P185" s="47"/>
      <c r="Q185" s="47"/>
      <c r="R185" s="47"/>
      <c r="S185" s="47"/>
      <c r="T185" s="95"/>
      <c r="AT185" s="24" t="s">
        <v>166</v>
      </c>
      <c r="AU185" s="24" t="s">
        <v>87</v>
      </c>
    </row>
    <row r="186" s="12" customFormat="1">
      <c r="B186" s="249"/>
      <c r="C186" s="250"/>
      <c r="D186" s="234" t="s">
        <v>170</v>
      </c>
      <c r="E186" s="251" t="s">
        <v>21</v>
      </c>
      <c r="F186" s="252" t="s">
        <v>205</v>
      </c>
      <c r="G186" s="250"/>
      <c r="H186" s="251" t="s">
        <v>21</v>
      </c>
      <c r="I186" s="253"/>
      <c r="J186" s="250"/>
      <c r="K186" s="250"/>
      <c r="L186" s="254"/>
      <c r="M186" s="255"/>
      <c r="N186" s="256"/>
      <c r="O186" s="256"/>
      <c r="P186" s="256"/>
      <c r="Q186" s="256"/>
      <c r="R186" s="256"/>
      <c r="S186" s="256"/>
      <c r="T186" s="257"/>
      <c r="AT186" s="258" t="s">
        <v>170</v>
      </c>
      <c r="AU186" s="258" t="s">
        <v>87</v>
      </c>
      <c r="AV186" s="12" t="s">
        <v>84</v>
      </c>
      <c r="AW186" s="12" t="s">
        <v>39</v>
      </c>
      <c r="AX186" s="12" t="s">
        <v>76</v>
      </c>
      <c r="AY186" s="258" t="s">
        <v>158</v>
      </c>
    </row>
    <row r="187" s="11" customFormat="1">
      <c r="B187" s="238"/>
      <c r="C187" s="239"/>
      <c r="D187" s="234" t="s">
        <v>170</v>
      </c>
      <c r="E187" s="240" t="s">
        <v>21</v>
      </c>
      <c r="F187" s="241" t="s">
        <v>293</v>
      </c>
      <c r="G187" s="239"/>
      <c r="H187" s="242">
        <v>3.5</v>
      </c>
      <c r="I187" s="243"/>
      <c r="J187" s="239"/>
      <c r="K187" s="239"/>
      <c r="L187" s="244"/>
      <c r="M187" s="245"/>
      <c r="N187" s="246"/>
      <c r="O187" s="246"/>
      <c r="P187" s="246"/>
      <c r="Q187" s="246"/>
      <c r="R187" s="246"/>
      <c r="S187" s="246"/>
      <c r="T187" s="247"/>
      <c r="AT187" s="248" t="s">
        <v>170</v>
      </c>
      <c r="AU187" s="248" t="s">
        <v>87</v>
      </c>
      <c r="AV187" s="11" t="s">
        <v>87</v>
      </c>
      <c r="AW187" s="11" t="s">
        <v>39</v>
      </c>
      <c r="AX187" s="11" t="s">
        <v>76</v>
      </c>
      <c r="AY187" s="248" t="s">
        <v>158</v>
      </c>
    </row>
    <row r="188" s="11" customFormat="1">
      <c r="B188" s="238"/>
      <c r="C188" s="239"/>
      <c r="D188" s="234" t="s">
        <v>170</v>
      </c>
      <c r="E188" s="240" t="s">
        <v>21</v>
      </c>
      <c r="F188" s="241" t="s">
        <v>294</v>
      </c>
      <c r="G188" s="239"/>
      <c r="H188" s="242">
        <v>3.5</v>
      </c>
      <c r="I188" s="243"/>
      <c r="J188" s="239"/>
      <c r="K188" s="239"/>
      <c r="L188" s="244"/>
      <c r="M188" s="245"/>
      <c r="N188" s="246"/>
      <c r="O188" s="246"/>
      <c r="P188" s="246"/>
      <c r="Q188" s="246"/>
      <c r="R188" s="246"/>
      <c r="S188" s="246"/>
      <c r="T188" s="247"/>
      <c r="AT188" s="248" t="s">
        <v>170</v>
      </c>
      <c r="AU188" s="248" t="s">
        <v>87</v>
      </c>
      <c r="AV188" s="11" t="s">
        <v>87</v>
      </c>
      <c r="AW188" s="11" t="s">
        <v>39</v>
      </c>
      <c r="AX188" s="11" t="s">
        <v>76</v>
      </c>
      <c r="AY188" s="248" t="s">
        <v>158</v>
      </c>
    </row>
    <row r="189" s="13" customFormat="1">
      <c r="B189" s="259"/>
      <c r="C189" s="260"/>
      <c r="D189" s="234" t="s">
        <v>170</v>
      </c>
      <c r="E189" s="261" t="s">
        <v>21</v>
      </c>
      <c r="F189" s="262" t="s">
        <v>179</v>
      </c>
      <c r="G189" s="260"/>
      <c r="H189" s="263">
        <v>7</v>
      </c>
      <c r="I189" s="264"/>
      <c r="J189" s="260"/>
      <c r="K189" s="260"/>
      <c r="L189" s="265"/>
      <c r="M189" s="266"/>
      <c r="N189" s="267"/>
      <c r="O189" s="267"/>
      <c r="P189" s="267"/>
      <c r="Q189" s="267"/>
      <c r="R189" s="267"/>
      <c r="S189" s="267"/>
      <c r="T189" s="268"/>
      <c r="AT189" s="269" t="s">
        <v>170</v>
      </c>
      <c r="AU189" s="269" t="s">
        <v>87</v>
      </c>
      <c r="AV189" s="13" t="s">
        <v>164</v>
      </c>
      <c r="AW189" s="13" t="s">
        <v>39</v>
      </c>
      <c r="AX189" s="13" t="s">
        <v>84</v>
      </c>
      <c r="AY189" s="269" t="s">
        <v>158</v>
      </c>
    </row>
    <row r="190" s="1" customFormat="1" ht="16.5" customHeight="1">
      <c r="B190" s="46"/>
      <c r="C190" s="222" t="s">
        <v>295</v>
      </c>
      <c r="D190" s="222" t="s">
        <v>160</v>
      </c>
      <c r="E190" s="223" t="s">
        <v>296</v>
      </c>
      <c r="F190" s="224" t="s">
        <v>297</v>
      </c>
      <c r="G190" s="225" t="s">
        <v>102</v>
      </c>
      <c r="H190" s="226">
        <v>3.7999999999999998</v>
      </c>
      <c r="I190" s="227"/>
      <c r="J190" s="228">
        <f>ROUND(I190*H190,2)</f>
        <v>0</v>
      </c>
      <c r="K190" s="224" t="s">
        <v>163</v>
      </c>
      <c r="L190" s="72"/>
      <c r="M190" s="229" t="s">
        <v>21</v>
      </c>
      <c r="N190" s="230" t="s">
        <v>47</v>
      </c>
      <c r="O190" s="47"/>
      <c r="P190" s="231">
        <f>O190*H190</f>
        <v>0</v>
      </c>
      <c r="Q190" s="231">
        <v>0.00012999999999999999</v>
      </c>
      <c r="R190" s="231">
        <f>Q190*H190</f>
        <v>0.00049399999999999997</v>
      </c>
      <c r="S190" s="231">
        <v>0</v>
      </c>
      <c r="T190" s="232">
        <f>S190*H190</f>
        <v>0</v>
      </c>
      <c r="AR190" s="24" t="s">
        <v>164</v>
      </c>
      <c r="AT190" s="24" t="s">
        <v>160</v>
      </c>
      <c r="AU190" s="24" t="s">
        <v>87</v>
      </c>
      <c r="AY190" s="24" t="s">
        <v>158</v>
      </c>
      <c r="BE190" s="233">
        <f>IF(N190="základní",J190,0)</f>
        <v>0</v>
      </c>
      <c r="BF190" s="233">
        <f>IF(N190="snížená",J190,0)</f>
        <v>0</v>
      </c>
      <c r="BG190" s="233">
        <f>IF(N190="zákl. přenesená",J190,0)</f>
        <v>0</v>
      </c>
      <c r="BH190" s="233">
        <f>IF(N190="sníž. přenesená",J190,0)</f>
        <v>0</v>
      </c>
      <c r="BI190" s="233">
        <f>IF(N190="nulová",J190,0)</f>
        <v>0</v>
      </c>
      <c r="BJ190" s="24" t="s">
        <v>84</v>
      </c>
      <c r="BK190" s="233">
        <f>ROUND(I190*H190,2)</f>
        <v>0</v>
      </c>
      <c r="BL190" s="24" t="s">
        <v>164</v>
      </c>
      <c r="BM190" s="24" t="s">
        <v>298</v>
      </c>
    </row>
    <row r="191" s="1" customFormat="1">
      <c r="B191" s="46"/>
      <c r="C191" s="74"/>
      <c r="D191" s="234" t="s">
        <v>166</v>
      </c>
      <c r="E191" s="74"/>
      <c r="F191" s="235" t="s">
        <v>299</v>
      </c>
      <c r="G191" s="74"/>
      <c r="H191" s="74"/>
      <c r="I191" s="192"/>
      <c r="J191" s="74"/>
      <c r="K191" s="74"/>
      <c r="L191" s="72"/>
      <c r="M191" s="236"/>
      <c r="N191" s="47"/>
      <c r="O191" s="47"/>
      <c r="P191" s="47"/>
      <c r="Q191" s="47"/>
      <c r="R191" s="47"/>
      <c r="S191" s="47"/>
      <c r="T191" s="95"/>
      <c r="AT191" s="24" t="s">
        <v>166</v>
      </c>
      <c r="AU191" s="24" t="s">
        <v>87</v>
      </c>
    </row>
    <row r="192" s="1" customFormat="1">
      <c r="B192" s="46"/>
      <c r="C192" s="74"/>
      <c r="D192" s="234" t="s">
        <v>300</v>
      </c>
      <c r="E192" s="74"/>
      <c r="F192" s="237" t="s">
        <v>301</v>
      </c>
      <c r="G192" s="74"/>
      <c r="H192" s="74"/>
      <c r="I192" s="192"/>
      <c r="J192" s="74"/>
      <c r="K192" s="74"/>
      <c r="L192" s="72"/>
      <c r="M192" s="236"/>
      <c r="N192" s="47"/>
      <c r="O192" s="47"/>
      <c r="P192" s="47"/>
      <c r="Q192" s="47"/>
      <c r="R192" s="47"/>
      <c r="S192" s="47"/>
      <c r="T192" s="95"/>
      <c r="AT192" s="24" t="s">
        <v>300</v>
      </c>
      <c r="AU192" s="24" t="s">
        <v>87</v>
      </c>
    </row>
    <row r="193" s="11" customFormat="1">
      <c r="B193" s="238"/>
      <c r="C193" s="239"/>
      <c r="D193" s="234" t="s">
        <v>170</v>
      </c>
      <c r="E193" s="240" t="s">
        <v>21</v>
      </c>
      <c r="F193" s="241" t="s">
        <v>302</v>
      </c>
      <c r="G193" s="239"/>
      <c r="H193" s="242">
        <v>3.7999999999999998</v>
      </c>
      <c r="I193" s="243"/>
      <c r="J193" s="239"/>
      <c r="K193" s="239"/>
      <c r="L193" s="244"/>
      <c r="M193" s="245"/>
      <c r="N193" s="246"/>
      <c r="O193" s="246"/>
      <c r="P193" s="246"/>
      <c r="Q193" s="246"/>
      <c r="R193" s="246"/>
      <c r="S193" s="246"/>
      <c r="T193" s="247"/>
      <c r="AT193" s="248" t="s">
        <v>170</v>
      </c>
      <c r="AU193" s="248" t="s">
        <v>87</v>
      </c>
      <c r="AV193" s="11" t="s">
        <v>87</v>
      </c>
      <c r="AW193" s="11" t="s">
        <v>39</v>
      </c>
      <c r="AX193" s="11" t="s">
        <v>84</v>
      </c>
      <c r="AY193" s="248" t="s">
        <v>158</v>
      </c>
    </row>
    <row r="194" s="1" customFormat="1" ht="25.5" customHeight="1">
      <c r="B194" s="46"/>
      <c r="C194" s="222" t="s">
        <v>303</v>
      </c>
      <c r="D194" s="222" t="s">
        <v>160</v>
      </c>
      <c r="E194" s="223" t="s">
        <v>304</v>
      </c>
      <c r="F194" s="224" t="s">
        <v>305</v>
      </c>
      <c r="G194" s="225" t="s">
        <v>102</v>
      </c>
      <c r="H194" s="226">
        <v>6.4100000000000001</v>
      </c>
      <c r="I194" s="227"/>
      <c r="J194" s="228">
        <f>ROUND(I194*H194,2)</f>
        <v>0</v>
      </c>
      <c r="K194" s="224" t="s">
        <v>21</v>
      </c>
      <c r="L194" s="72"/>
      <c r="M194" s="229" t="s">
        <v>21</v>
      </c>
      <c r="N194" s="230" t="s">
        <v>47</v>
      </c>
      <c r="O194" s="47"/>
      <c r="P194" s="231">
        <f>O194*H194</f>
        <v>0</v>
      </c>
      <c r="Q194" s="231">
        <v>0.00029999999999999997</v>
      </c>
      <c r="R194" s="231">
        <f>Q194*H194</f>
        <v>0.0019229999999999998</v>
      </c>
      <c r="S194" s="231">
        <v>0</v>
      </c>
      <c r="T194" s="232">
        <f>S194*H194</f>
        <v>0</v>
      </c>
      <c r="AR194" s="24" t="s">
        <v>164</v>
      </c>
      <c r="AT194" s="24" t="s">
        <v>160</v>
      </c>
      <c r="AU194" s="24" t="s">
        <v>87</v>
      </c>
      <c r="AY194" s="24" t="s">
        <v>158</v>
      </c>
      <c r="BE194" s="233">
        <f>IF(N194="základní",J194,0)</f>
        <v>0</v>
      </c>
      <c r="BF194" s="233">
        <f>IF(N194="snížená",J194,0)</f>
        <v>0</v>
      </c>
      <c r="BG194" s="233">
        <f>IF(N194="zákl. přenesená",J194,0)</f>
        <v>0</v>
      </c>
      <c r="BH194" s="233">
        <f>IF(N194="sníž. přenesená",J194,0)</f>
        <v>0</v>
      </c>
      <c r="BI194" s="233">
        <f>IF(N194="nulová",J194,0)</f>
        <v>0</v>
      </c>
      <c r="BJ194" s="24" t="s">
        <v>84</v>
      </c>
      <c r="BK194" s="233">
        <f>ROUND(I194*H194,2)</f>
        <v>0</v>
      </c>
      <c r="BL194" s="24" t="s">
        <v>164</v>
      </c>
      <c r="BM194" s="24" t="s">
        <v>306</v>
      </c>
    </row>
    <row r="195" s="1" customFormat="1">
      <c r="B195" s="46"/>
      <c r="C195" s="74"/>
      <c r="D195" s="234" t="s">
        <v>166</v>
      </c>
      <c r="E195" s="74"/>
      <c r="F195" s="235" t="s">
        <v>307</v>
      </c>
      <c r="G195" s="74"/>
      <c r="H195" s="74"/>
      <c r="I195" s="192"/>
      <c r="J195" s="74"/>
      <c r="K195" s="74"/>
      <c r="L195" s="72"/>
      <c r="M195" s="236"/>
      <c r="N195" s="47"/>
      <c r="O195" s="47"/>
      <c r="P195" s="47"/>
      <c r="Q195" s="47"/>
      <c r="R195" s="47"/>
      <c r="S195" s="47"/>
      <c r="T195" s="95"/>
      <c r="AT195" s="24" t="s">
        <v>166</v>
      </c>
      <c r="AU195" s="24" t="s">
        <v>87</v>
      </c>
    </row>
    <row r="196" s="12" customFormat="1">
      <c r="B196" s="249"/>
      <c r="C196" s="250"/>
      <c r="D196" s="234" t="s">
        <v>170</v>
      </c>
      <c r="E196" s="251" t="s">
        <v>21</v>
      </c>
      <c r="F196" s="252" t="s">
        <v>208</v>
      </c>
      <c r="G196" s="250"/>
      <c r="H196" s="251" t="s">
        <v>21</v>
      </c>
      <c r="I196" s="253"/>
      <c r="J196" s="250"/>
      <c r="K196" s="250"/>
      <c r="L196" s="254"/>
      <c r="M196" s="255"/>
      <c r="N196" s="256"/>
      <c r="O196" s="256"/>
      <c r="P196" s="256"/>
      <c r="Q196" s="256"/>
      <c r="R196" s="256"/>
      <c r="S196" s="256"/>
      <c r="T196" s="257"/>
      <c r="AT196" s="258" t="s">
        <v>170</v>
      </c>
      <c r="AU196" s="258" t="s">
        <v>87</v>
      </c>
      <c r="AV196" s="12" t="s">
        <v>84</v>
      </c>
      <c r="AW196" s="12" t="s">
        <v>39</v>
      </c>
      <c r="AX196" s="12" t="s">
        <v>76</v>
      </c>
      <c r="AY196" s="258" t="s">
        <v>158</v>
      </c>
    </row>
    <row r="197" s="11" customFormat="1">
      <c r="B197" s="238"/>
      <c r="C197" s="239"/>
      <c r="D197" s="234" t="s">
        <v>170</v>
      </c>
      <c r="E197" s="240" t="s">
        <v>21</v>
      </c>
      <c r="F197" s="241" t="s">
        <v>308</v>
      </c>
      <c r="G197" s="239"/>
      <c r="H197" s="242">
        <v>2.9399999999999999</v>
      </c>
      <c r="I197" s="243"/>
      <c r="J197" s="239"/>
      <c r="K197" s="239"/>
      <c r="L197" s="244"/>
      <c r="M197" s="245"/>
      <c r="N197" s="246"/>
      <c r="O197" s="246"/>
      <c r="P197" s="246"/>
      <c r="Q197" s="246"/>
      <c r="R197" s="246"/>
      <c r="S197" s="246"/>
      <c r="T197" s="247"/>
      <c r="AT197" s="248" t="s">
        <v>170</v>
      </c>
      <c r="AU197" s="248" t="s">
        <v>87</v>
      </c>
      <c r="AV197" s="11" t="s">
        <v>87</v>
      </c>
      <c r="AW197" s="11" t="s">
        <v>39</v>
      </c>
      <c r="AX197" s="11" t="s">
        <v>76</v>
      </c>
      <c r="AY197" s="248" t="s">
        <v>158</v>
      </c>
    </row>
    <row r="198" s="11" customFormat="1">
      <c r="B198" s="238"/>
      <c r="C198" s="239"/>
      <c r="D198" s="234" t="s">
        <v>170</v>
      </c>
      <c r="E198" s="240" t="s">
        <v>21</v>
      </c>
      <c r="F198" s="241" t="s">
        <v>309</v>
      </c>
      <c r="G198" s="239"/>
      <c r="H198" s="242">
        <v>3.4700000000000002</v>
      </c>
      <c r="I198" s="243"/>
      <c r="J198" s="239"/>
      <c r="K198" s="239"/>
      <c r="L198" s="244"/>
      <c r="M198" s="245"/>
      <c r="N198" s="246"/>
      <c r="O198" s="246"/>
      <c r="P198" s="246"/>
      <c r="Q198" s="246"/>
      <c r="R198" s="246"/>
      <c r="S198" s="246"/>
      <c r="T198" s="247"/>
      <c r="AT198" s="248" t="s">
        <v>170</v>
      </c>
      <c r="AU198" s="248" t="s">
        <v>87</v>
      </c>
      <c r="AV198" s="11" t="s">
        <v>87</v>
      </c>
      <c r="AW198" s="11" t="s">
        <v>39</v>
      </c>
      <c r="AX198" s="11" t="s">
        <v>76</v>
      </c>
      <c r="AY198" s="248" t="s">
        <v>158</v>
      </c>
    </row>
    <row r="199" s="13" customFormat="1">
      <c r="B199" s="259"/>
      <c r="C199" s="260"/>
      <c r="D199" s="234" t="s">
        <v>170</v>
      </c>
      <c r="E199" s="261" t="s">
        <v>21</v>
      </c>
      <c r="F199" s="262" t="s">
        <v>179</v>
      </c>
      <c r="G199" s="260"/>
      <c r="H199" s="263">
        <v>6.4100000000000001</v>
      </c>
      <c r="I199" s="264"/>
      <c r="J199" s="260"/>
      <c r="K199" s="260"/>
      <c r="L199" s="265"/>
      <c r="M199" s="266"/>
      <c r="N199" s="267"/>
      <c r="O199" s="267"/>
      <c r="P199" s="267"/>
      <c r="Q199" s="267"/>
      <c r="R199" s="267"/>
      <c r="S199" s="267"/>
      <c r="T199" s="268"/>
      <c r="AT199" s="269" t="s">
        <v>170</v>
      </c>
      <c r="AU199" s="269" t="s">
        <v>87</v>
      </c>
      <c r="AV199" s="13" t="s">
        <v>164</v>
      </c>
      <c r="AW199" s="13" t="s">
        <v>39</v>
      </c>
      <c r="AX199" s="13" t="s">
        <v>84</v>
      </c>
      <c r="AY199" s="269" t="s">
        <v>158</v>
      </c>
    </row>
    <row r="200" s="1" customFormat="1" ht="25.5" customHeight="1">
      <c r="B200" s="46"/>
      <c r="C200" s="222" t="s">
        <v>9</v>
      </c>
      <c r="D200" s="222" t="s">
        <v>160</v>
      </c>
      <c r="E200" s="223" t="s">
        <v>310</v>
      </c>
      <c r="F200" s="224" t="s">
        <v>311</v>
      </c>
      <c r="G200" s="225" t="s">
        <v>102</v>
      </c>
      <c r="H200" s="226">
        <v>5.5899999999999999</v>
      </c>
      <c r="I200" s="227"/>
      <c r="J200" s="228">
        <f>ROUND(I200*H200,2)</f>
        <v>0</v>
      </c>
      <c r="K200" s="224" t="s">
        <v>21</v>
      </c>
      <c r="L200" s="72"/>
      <c r="M200" s="229" t="s">
        <v>21</v>
      </c>
      <c r="N200" s="230" t="s">
        <v>47</v>
      </c>
      <c r="O200" s="47"/>
      <c r="P200" s="231">
        <f>O200*H200</f>
        <v>0</v>
      </c>
      <c r="Q200" s="231">
        <v>0.00032000000000000003</v>
      </c>
      <c r="R200" s="231">
        <f>Q200*H200</f>
        <v>0.0017888000000000001</v>
      </c>
      <c r="S200" s="231">
        <v>0</v>
      </c>
      <c r="T200" s="232">
        <f>S200*H200</f>
        <v>0</v>
      </c>
      <c r="AR200" s="24" t="s">
        <v>164</v>
      </c>
      <c r="AT200" s="24" t="s">
        <v>160</v>
      </c>
      <c r="AU200" s="24" t="s">
        <v>87</v>
      </c>
      <c r="AY200" s="24" t="s">
        <v>158</v>
      </c>
      <c r="BE200" s="233">
        <f>IF(N200="základní",J200,0)</f>
        <v>0</v>
      </c>
      <c r="BF200" s="233">
        <f>IF(N200="snížená",J200,0)</f>
        <v>0</v>
      </c>
      <c r="BG200" s="233">
        <f>IF(N200="zákl. přenesená",J200,0)</f>
        <v>0</v>
      </c>
      <c r="BH200" s="233">
        <f>IF(N200="sníž. přenesená",J200,0)</f>
        <v>0</v>
      </c>
      <c r="BI200" s="233">
        <f>IF(N200="nulová",J200,0)</f>
        <v>0</v>
      </c>
      <c r="BJ200" s="24" t="s">
        <v>84</v>
      </c>
      <c r="BK200" s="233">
        <f>ROUND(I200*H200,2)</f>
        <v>0</v>
      </c>
      <c r="BL200" s="24" t="s">
        <v>164</v>
      </c>
      <c r="BM200" s="24" t="s">
        <v>312</v>
      </c>
    </row>
    <row r="201" s="1" customFormat="1">
      <c r="B201" s="46"/>
      <c r="C201" s="74"/>
      <c r="D201" s="234" t="s">
        <v>166</v>
      </c>
      <c r="E201" s="74"/>
      <c r="F201" s="235" t="s">
        <v>313</v>
      </c>
      <c r="G201" s="74"/>
      <c r="H201" s="74"/>
      <c r="I201" s="192"/>
      <c r="J201" s="74"/>
      <c r="K201" s="74"/>
      <c r="L201" s="72"/>
      <c r="M201" s="236"/>
      <c r="N201" s="47"/>
      <c r="O201" s="47"/>
      <c r="P201" s="47"/>
      <c r="Q201" s="47"/>
      <c r="R201" s="47"/>
      <c r="S201" s="47"/>
      <c r="T201" s="95"/>
      <c r="AT201" s="24" t="s">
        <v>166</v>
      </c>
      <c r="AU201" s="24" t="s">
        <v>87</v>
      </c>
    </row>
    <row r="202" s="12" customFormat="1">
      <c r="B202" s="249"/>
      <c r="C202" s="250"/>
      <c r="D202" s="234" t="s">
        <v>170</v>
      </c>
      <c r="E202" s="251" t="s">
        <v>21</v>
      </c>
      <c r="F202" s="252" t="s">
        <v>208</v>
      </c>
      <c r="G202" s="250"/>
      <c r="H202" s="251" t="s">
        <v>21</v>
      </c>
      <c r="I202" s="253"/>
      <c r="J202" s="250"/>
      <c r="K202" s="250"/>
      <c r="L202" s="254"/>
      <c r="M202" s="255"/>
      <c r="N202" s="256"/>
      <c r="O202" s="256"/>
      <c r="P202" s="256"/>
      <c r="Q202" s="256"/>
      <c r="R202" s="256"/>
      <c r="S202" s="256"/>
      <c r="T202" s="257"/>
      <c r="AT202" s="258" t="s">
        <v>170</v>
      </c>
      <c r="AU202" s="258" t="s">
        <v>87</v>
      </c>
      <c r="AV202" s="12" t="s">
        <v>84</v>
      </c>
      <c r="AW202" s="12" t="s">
        <v>39</v>
      </c>
      <c r="AX202" s="12" t="s">
        <v>76</v>
      </c>
      <c r="AY202" s="258" t="s">
        <v>158</v>
      </c>
    </row>
    <row r="203" s="11" customFormat="1">
      <c r="B203" s="238"/>
      <c r="C203" s="239"/>
      <c r="D203" s="234" t="s">
        <v>170</v>
      </c>
      <c r="E203" s="240" t="s">
        <v>21</v>
      </c>
      <c r="F203" s="241" t="s">
        <v>314</v>
      </c>
      <c r="G203" s="239"/>
      <c r="H203" s="242">
        <v>3.0600000000000001</v>
      </c>
      <c r="I203" s="243"/>
      <c r="J203" s="239"/>
      <c r="K203" s="239"/>
      <c r="L203" s="244"/>
      <c r="M203" s="245"/>
      <c r="N203" s="246"/>
      <c r="O203" s="246"/>
      <c r="P203" s="246"/>
      <c r="Q203" s="246"/>
      <c r="R203" s="246"/>
      <c r="S203" s="246"/>
      <c r="T203" s="247"/>
      <c r="AT203" s="248" t="s">
        <v>170</v>
      </c>
      <c r="AU203" s="248" t="s">
        <v>87</v>
      </c>
      <c r="AV203" s="11" t="s">
        <v>87</v>
      </c>
      <c r="AW203" s="11" t="s">
        <v>39</v>
      </c>
      <c r="AX203" s="11" t="s">
        <v>76</v>
      </c>
      <c r="AY203" s="248" t="s">
        <v>158</v>
      </c>
    </row>
    <row r="204" s="11" customFormat="1">
      <c r="B204" s="238"/>
      <c r="C204" s="239"/>
      <c r="D204" s="234" t="s">
        <v>170</v>
      </c>
      <c r="E204" s="240" t="s">
        <v>21</v>
      </c>
      <c r="F204" s="241" t="s">
        <v>315</v>
      </c>
      <c r="G204" s="239"/>
      <c r="H204" s="242">
        <v>2.5299999999999998</v>
      </c>
      <c r="I204" s="243"/>
      <c r="J204" s="239"/>
      <c r="K204" s="239"/>
      <c r="L204" s="244"/>
      <c r="M204" s="245"/>
      <c r="N204" s="246"/>
      <c r="O204" s="246"/>
      <c r="P204" s="246"/>
      <c r="Q204" s="246"/>
      <c r="R204" s="246"/>
      <c r="S204" s="246"/>
      <c r="T204" s="247"/>
      <c r="AT204" s="248" t="s">
        <v>170</v>
      </c>
      <c r="AU204" s="248" t="s">
        <v>87</v>
      </c>
      <c r="AV204" s="11" t="s">
        <v>87</v>
      </c>
      <c r="AW204" s="11" t="s">
        <v>39</v>
      </c>
      <c r="AX204" s="11" t="s">
        <v>76</v>
      </c>
      <c r="AY204" s="248" t="s">
        <v>158</v>
      </c>
    </row>
    <row r="205" s="13" customFormat="1">
      <c r="B205" s="259"/>
      <c r="C205" s="260"/>
      <c r="D205" s="234" t="s">
        <v>170</v>
      </c>
      <c r="E205" s="261" t="s">
        <v>21</v>
      </c>
      <c r="F205" s="262" t="s">
        <v>179</v>
      </c>
      <c r="G205" s="260"/>
      <c r="H205" s="263">
        <v>5.5899999999999999</v>
      </c>
      <c r="I205" s="264"/>
      <c r="J205" s="260"/>
      <c r="K205" s="260"/>
      <c r="L205" s="265"/>
      <c r="M205" s="266"/>
      <c r="N205" s="267"/>
      <c r="O205" s="267"/>
      <c r="P205" s="267"/>
      <c r="Q205" s="267"/>
      <c r="R205" s="267"/>
      <c r="S205" s="267"/>
      <c r="T205" s="268"/>
      <c r="AT205" s="269" t="s">
        <v>170</v>
      </c>
      <c r="AU205" s="269" t="s">
        <v>87</v>
      </c>
      <c r="AV205" s="13" t="s">
        <v>164</v>
      </c>
      <c r="AW205" s="13" t="s">
        <v>39</v>
      </c>
      <c r="AX205" s="13" t="s">
        <v>84</v>
      </c>
      <c r="AY205" s="269" t="s">
        <v>158</v>
      </c>
    </row>
    <row r="206" s="1" customFormat="1" ht="25.5" customHeight="1">
      <c r="B206" s="46"/>
      <c r="C206" s="222" t="s">
        <v>316</v>
      </c>
      <c r="D206" s="222" t="s">
        <v>160</v>
      </c>
      <c r="E206" s="223" t="s">
        <v>317</v>
      </c>
      <c r="F206" s="224" t="s">
        <v>318</v>
      </c>
      <c r="G206" s="225" t="s">
        <v>102</v>
      </c>
      <c r="H206" s="226">
        <v>3.7999999999999998</v>
      </c>
      <c r="I206" s="227"/>
      <c r="J206" s="228">
        <f>ROUND(I206*H206,2)</f>
        <v>0</v>
      </c>
      <c r="K206" s="224" t="s">
        <v>163</v>
      </c>
      <c r="L206" s="72"/>
      <c r="M206" s="229" t="s">
        <v>21</v>
      </c>
      <c r="N206" s="230" t="s">
        <v>47</v>
      </c>
      <c r="O206" s="47"/>
      <c r="P206" s="231">
        <f>O206*H206</f>
        <v>0</v>
      </c>
      <c r="Q206" s="231">
        <v>0</v>
      </c>
      <c r="R206" s="231">
        <f>Q206*H206</f>
        <v>0</v>
      </c>
      <c r="S206" s="231">
        <v>0</v>
      </c>
      <c r="T206" s="232">
        <f>S206*H206</f>
        <v>0</v>
      </c>
      <c r="AR206" s="24" t="s">
        <v>164</v>
      </c>
      <c r="AT206" s="24" t="s">
        <v>160</v>
      </c>
      <c r="AU206" s="24" t="s">
        <v>87</v>
      </c>
      <c r="AY206" s="24" t="s">
        <v>158</v>
      </c>
      <c r="BE206" s="233">
        <f>IF(N206="základní",J206,0)</f>
        <v>0</v>
      </c>
      <c r="BF206" s="233">
        <f>IF(N206="snížená",J206,0)</f>
        <v>0</v>
      </c>
      <c r="BG206" s="233">
        <f>IF(N206="zákl. přenesená",J206,0)</f>
        <v>0</v>
      </c>
      <c r="BH206" s="233">
        <f>IF(N206="sníž. přenesená",J206,0)</f>
        <v>0</v>
      </c>
      <c r="BI206" s="233">
        <f>IF(N206="nulová",J206,0)</f>
        <v>0</v>
      </c>
      <c r="BJ206" s="24" t="s">
        <v>84</v>
      </c>
      <c r="BK206" s="233">
        <f>ROUND(I206*H206,2)</f>
        <v>0</v>
      </c>
      <c r="BL206" s="24" t="s">
        <v>164</v>
      </c>
      <c r="BM206" s="24" t="s">
        <v>319</v>
      </c>
    </row>
    <row r="207" s="1" customFormat="1">
      <c r="B207" s="46"/>
      <c r="C207" s="74"/>
      <c r="D207" s="234" t="s">
        <v>166</v>
      </c>
      <c r="E207" s="74"/>
      <c r="F207" s="235" t="s">
        <v>320</v>
      </c>
      <c r="G207" s="74"/>
      <c r="H207" s="74"/>
      <c r="I207" s="192"/>
      <c r="J207" s="74"/>
      <c r="K207" s="74"/>
      <c r="L207" s="72"/>
      <c r="M207" s="236"/>
      <c r="N207" s="47"/>
      <c r="O207" s="47"/>
      <c r="P207" s="47"/>
      <c r="Q207" s="47"/>
      <c r="R207" s="47"/>
      <c r="S207" s="47"/>
      <c r="T207" s="95"/>
      <c r="AT207" s="24" t="s">
        <v>166</v>
      </c>
      <c r="AU207" s="24" t="s">
        <v>87</v>
      </c>
    </row>
    <row r="208" s="1" customFormat="1">
      <c r="B208" s="46"/>
      <c r="C208" s="74"/>
      <c r="D208" s="234" t="s">
        <v>168</v>
      </c>
      <c r="E208" s="74"/>
      <c r="F208" s="237" t="s">
        <v>321</v>
      </c>
      <c r="G208" s="74"/>
      <c r="H208" s="74"/>
      <c r="I208" s="192"/>
      <c r="J208" s="74"/>
      <c r="K208" s="74"/>
      <c r="L208" s="72"/>
      <c r="M208" s="236"/>
      <c r="N208" s="47"/>
      <c r="O208" s="47"/>
      <c r="P208" s="47"/>
      <c r="Q208" s="47"/>
      <c r="R208" s="47"/>
      <c r="S208" s="47"/>
      <c r="T208" s="95"/>
      <c r="AT208" s="24" t="s">
        <v>168</v>
      </c>
      <c r="AU208" s="24" t="s">
        <v>87</v>
      </c>
    </row>
    <row r="209" s="11" customFormat="1">
      <c r="B209" s="238"/>
      <c r="C209" s="239"/>
      <c r="D209" s="234" t="s">
        <v>170</v>
      </c>
      <c r="E209" s="240" t="s">
        <v>21</v>
      </c>
      <c r="F209" s="241" t="s">
        <v>322</v>
      </c>
      <c r="G209" s="239"/>
      <c r="H209" s="242">
        <v>3.7999999999999998</v>
      </c>
      <c r="I209" s="243"/>
      <c r="J209" s="239"/>
      <c r="K209" s="239"/>
      <c r="L209" s="244"/>
      <c r="M209" s="245"/>
      <c r="N209" s="246"/>
      <c r="O209" s="246"/>
      <c r="P209" s="246"/>
      <c r="Q209" s="246"/>
      <c r="R209" s="246"/>
      <c r="S209" s="246"/>
      <c r="T209" s="247"/>
      <c r="AT209" s="248" t="s">
        <v>170</v>
      </c>
      <c r="AU209" s="248" t="s">
        <v>87</v>
      </c>
      <c r="AV209" s="11" t="s">
        <v>87</v>
      </c>
      <c r="AW209" s="11" t="s">
        <v>39</v>
      </c>
      <c r="AX209" s="11" t="s">
        <v>84</v>
      </c>
      <c r="AY209" s="248" t="s">
        <v>158</v>
      </c>
    </row>
    <row r="210" s="1" customFormat="1" ht="16.5" customHeight="1">
      <c r="B210" s="46"/>
      <c r="C210" s="281" t="s">
        <v>323</v>
      </c>
      <c r="D210" s="281" t="s">
        <v>251</v>
      </c>
      <c r="E210" s="282" t="s">
        <v>324</v>
      </c>
      <c r="F210" s="283" t="s">
        <v>325</v>
      </c>
      <c r="G210" s="284" t="s">
        <v>98</v>
      </c>
      <c r="H210" s="285">
        <v>3.1339999999999999</v>
      </c>
      <c r="I210" s="286"/>
      <c r="J210" s="287">
        <f>ROUND(I210*H210,2)</f>
        <v>0</v>
      </c>
      <c r="K210" s="283" t="s">
        <v>21</v>
      </c>
      <c r="L210" s="288"/>
      <c r="M210" s="289" t="s">
        <v>21</v>
      </c>
      <c r="N210" s="290" t="s">
        <v>47</v>
      </c>
      <c r="O210" s="47"/>
      <c r="P210" s="231">
        <f>O210*H210</f>
        <v>0</v>
      </c>
      <c r="Q210" s="231">
        <v>2.4289999999999998</v>
      </c>
      <c r="R210" s="231">
        <f>Q210*H210</f>
        <v>7.6124859999999996</v>
      </c>
      <c r="S210" s="231">
        <v>0</v>
      </c>
      <c r="T210" s="232">
        <f>S210*H210</f>
        <v>0</v>
      </c>
      <c r="AR210" s="24" t="s">
        <v>228</v>
      </c>
      <c r="AT210" s="24" t="s">
        <v>251</v>
      </c>
      <c r="AU210" s="24" t="s">
        <v>87</v>
      </c>
      <c r="AY210" s="24" t="s">
        <v>158</v>
      </c>
      <c r="BE210" s="233">
        <f>IF(N210="základní",J210,0)</f>
        <v>0</v>
      </c>
      <c r="BF210" s="233">
        <f>IF(N210="snížená",J210,0)</f>
        <v>0</v>
      </c>
      <c r="BG210" s="233">
        <f>IF(N210="zákl. přenesená",J210,0)</f>
        <v>0</v>
      </c>
      <c r="BH210" s="233">
        <f>IF(N210="sníž. přenesená",J210,0)</f>
        <v>0</v>
      </c>
      <c r="BI210" s="233">
        <f>IF(N210="nulová",J210,0)</f>
        <v>0</v>
      </c>
      <c r="BJ210" s="24" t="s">
        <v>84</v>
      </c>
      <c r="BK210" s="233">
        <f>ROUND(I210*H210,2)</f>
        <v>0</v>
      </c>
      <c r="BL210" s="24" t="s">
        <v>164</v>
      </c>
      <c r="BM210" s="24" t="s">
        <v>326</v>
      </c>
    </row>
    <row r="211" s="1" customFormat="1">
      <c r="B211" s="46"/>
      <c r="C211" s="74"/>
      <c r="D211" s="234" t="s">
        <v>166</v>
      </c>
      <c r="E211" s="74"/>
      <c r="F211" s="235" t="s">
        <v>325</v>
      </c>
      <c r="G211" s="74"/>
      <c r="H211" s="74"/>
      <c r="I211" s="192"/>
      <c r="J211" s="74"/>
      <c r="K211" s="74"/>
      <c r="L211" s="72"/>
      <c r="M211" s="236"/>
      <c r="N211" s="47"/>
      <c r="O211" s="47"/>
      <c r="P211" s="47"/>
      <c r="Q211" s="47"/>
      <c r="R211" s="47"/>
      <c r="S211" s="47"/>
      <c r="T211" s="95"/>
      <c r="AT211" s="24" t="s">
        <v>166</v>
      </c>
      <c r="AU211" s="24" t="s">
        <v>87</v>
      </c>
    </row>
    <row r="212" s="11" customFormat="1">
      <c r="B212" s="238"/>
      <c r="C212" s="239"/>
      <c r="D212" s="234" t="s">
        <v>170</v>
      </c>
      <c r="E212" s="240" t="s">
        <v>21</v>
      </c>
      <c r="F212" s="241" t="s">
        <v>327</v>
      </c>
      <c r="G212" s="239"/>
      <c r="H212" s="242">
        <v>3.1339999999999999</v>
      </c>
      <c r="I212" s="243"/>
      <c r="J212" s="239"/>
      <c r="K212" s="239"/>
      <c r="L212" s="244"/>
      <c r="M212" s="245"/>
      <c r="N212" s="246"/>
      <c r="O212" s="246"/>
      <c r="P212" s="246"/>
      <c r="Q212" s="246"/>
      <c r="R212" s="246"/>
      <c r="S212" s="246"/>
      <c r="T212" s="247"/>
      <c r="AT212" s="248" t="s">
        <v>170</v>
      </c>
      <c r="AU212" s="248" t="s">
        <v>87</v>
      </c>
      <c r="AV212" s="11" t="s">
        <v>87</v>
      </c>
      <c r="AW212" s="11" t="s">
        <v>39</v>
      </c>
      <c r="AX212" s="11" t="s">
        <v>84</v>
      </c>
      <c r="AY212" s="248" t="s">
        <v>158</v>
      </c>
    </row>
    <row r="213" s="1" customFormat="1" ht="25.5" customHeight="1">
      <c r="B213" s="46"/>
      <c r="C213" s="222" t="s">
        <v>328</v>
      </c>
      <c r="D213" s="222" t="s">
        <v>160</v>
      </c>
      <c r="E213" s="223" t="s">
        <v>329</v>
      </c>
      <c r="F213" s="224" t="s">
        <v>330</v>
      </c>
      <c r="G213" s="225" t="s">
        <v>102</v>
      </c>
      <c r="H213" s="226">
        <v>19</v>
      </c>
      <c r="I213" s="227"/>
      <c r="J213" s="228">
        <f>ROUND(I213*H213,2)</f>
        <v>0</v>
      </c>
      <c r="K213" s="224" t="s">
        <v>21</v>
      </c>
      <c r="L213" s="72"/>
      <c r="M213" s="229" t="s">
        <v>21</v>
      </c>
      <c r="N213" s="230" t="s">
        <v>47</v>
      </c>
      <c r="O213" s="47"/>
      <c r="P213" s="231">
        <f>O213*H213</f>
        <v>0</v>
      </c>
      <c r="Q213" s="231">
        <v>0</v>
      </c>
      <c r="R213" s="231">
        <f>Q213*H213</f>
        <v>0</v>
      </c>
      <c r="S213" s="231">
        <v>0</v>
      </c>
      <c r="T213" s="232">
        <f>S213*H213</f>
        <v>0</v>
      </c>
      <c r="AR213" s="24" t="s">
        <v>164</v>
      </c>
      <c r="AT213" s="24" t="s">
        <v>160</v>
      </c>
      <c r="AU213" s="24" t="s">
        <v>87</v>
      </c>
      <c r="AY213" s="24" t="s">
        <v>158</v>
      </c>
      <c r="BE213" s="233">
        <f>IF(N213="základní",J213,0)</f>
        <v>0</v>
      </c>
      <c r="BF213" s="233">
        <f>IF(N213="snížená",J213,0)</f>
        <v>0</v>
      </c>
      <c r="BG213" s="233">
        <f>IF(N213="zákl. přenesená",J213,0)</f>
        <v>0</v>
      </c>
      <c r="BH213" s="233">
        <f>IF(N213="sníž. přenesená",J213,0)</f>
        <v>0</v>
      </c>
      <c r="BI213" s="233">
        <f>IF(N213="nulová",J213,0)</f>
        <v>0</v>
      </c>
      <c r="BJ213" s="24" t="s">
        <v>84</v>
      </c>
      <c r="BK213" s="233">
        <f>ROUND(I213*H213,2)</f>
        <v>0</v>
      </c>
      <c r="BL213" s="24" t="s">
        <v>164</v>
      </c>
      <c r="BM213" s="24" t="s">
        <v>331</v>
      </c>
    </row>
    <row r="214" s="1" customFormat="1">
      <c r="B214" s="46"/>
      <c r="C214" s="74"/>
      <c r="D214" s="234" t="s">
        <v>166</v>
      </c>
      <c r="E214" s="74"/>
      <c r="F214" s="235" t="s">
        <v>332</v>
      </c>
      <c r="G214" s="74"/>
      <c r="H214" s="74"/>
      <c r="I214" s="192"/>
      <c r="J214" s="74"/>
      <c r="K214" s="74"/>
      <c r="L214" s="72"/>
      <c r="M214" s="236"/>
      <c r="N214" s="47"/>
      <c r="O214" s="47"/>
      <c r="P214" s="47"/>
      <c r="Q214" s="47"/>
      <c r="R214" s="47"/>
      <c r="S214" s="47"/>
      <c r="T214" s="95"/>
      <c r="AT214" s="24" t="s">
        <v>166</v>
      </c>
      <c r="AU214" s="24" t="s">
        <v>87</v>
      </c>
    </row>
    <row r="215" s="1" customFormat="1">
      <c r="B215" s="46"/>
      <c r="C215" s="74"/>
      <c r="D215" s="234" t="s">
        <v>168</v>
      </c>
      <c r="E215" s="74"/>
      <c r="F215" s="237" t="s">
        <v>321</v>
      </c>
      <c r="G215" s="74"/>
      <c r="H215" s="74"/>
      <c r="I215" s="192"/>
      <c r="J215" s="74"/>
      <c r="K215" s="74"/>
      <c r="L215" s="72"/>
      <c r="M215" s="236"/>
      <c r="N215" s="47"/>
      <c r="O215" s="47"/>
      <c r="P215" s="47"/>
      <c r="Q215" s="47"/>
      <c r="R215" s="47"/>
      <c r="S215" s="47"/>
      <c r="T215" s="95"/>
      <c r="AT215" s="24" t="s">
        <v>168</v>
      </c>
      <c r="AU215" s="24" t="s">
        <v>87</v>
      </c>
    </row>
    <row r="216" s="12" customFormat="1">
      <c r="B216" s="249"/>
      <c r="C216" s="250"/>
      <c r="D216" s="234" t="s">
        <v>170</v>
      </c>
      <c r="E216" s="251" t="s">
        <v>21</v>
      </c>
      <c r="F216" s="252" t="s">
        <v>333</v>
      </c>
      <c r="G216" s="250"/>
      <c r="H216" s="251" t="s">
        <v>21</v>
      </c>
      <c r="I216" s="253"/>
      <c r="J216" s="250"/>
      <c r="K216" s="250"/>
      <c r="L216" s="254"/>
      <c r="M216" s="255"/>
      <c r="N216" s="256"/>
      <c r="O216" s="256"/>
      <c r="P216" s="256"/>
      <c r="Q216" s="256"/>
      <c r="R216" s="256"/>
      <c r="S216" s="256"/>
      <c r="T216" s="257"/>
      <c r="AT216" s="258" t="s">
        <v>170</v>
      </c>
      <c r="AU216" s="258" t="s">
        <v>87</v>
      </c>
      <c r="AV216" s="12" t="s">
        <v>84</v>
      </c>
      <c r="AW216" s="12" t="s">
        <v>39</v>
      </c>
      <c r="AX216" s="12" t="s">
        <v>76</v>
      </c>
      <c r="AY216" s="258" t="s">
        <v>158</v>
      </c>
    </row>
    <row r="217" s="11" customFormat="1">
      <c r="B217" s="238"/>
      <c r="C217" s="239"/>
      <c r="D217" s="234" t="s">
        <v>170</v>
      </c>
      <c r="E217" s="240" t="s">
        <v>21</v>
      </c>
      <c r="F217" s="241" t="s">
        <v>293</v>
      </c>
      <c r="G217" s="239"/>
      <c r="H217" s="242">
        <v>3.5</v>
      </c>
      <c r="I217" s="243"/>
      <c r="J217" s="239"/>
      <c r="K217" s="239"/>
      <c r="L217" s="244"/>
      <c r="M217" s="245"/>
      <c r="N217" s="246"/>
      <c r="O217" s="246"/>
      <c r="P217" s="246"/>
      <c r="Q217" s="246"/>
      <c r="R217" s="246"/>
      <c r="S217" s="246"/>
      <c r="T217" s="247"/>
      <c r="AT217" s="248" t="s">
        <v>170</v>
      </c>
      <c r="AU217" s="248" t="s">
        <v>87</v>
      </c>
      <c r="AV217" s="11" t="s">
        <v>87</v>
      </c>
      <c r="AW217" s="11" t="s">
        <v>39</v>
      </c>
      <c r="AX217" s="11" t="s">
        <v>76</v>
      </c>
      <c r="AY217" s="248" t="s">
        <v>158</v>
      </c>
    </row>
    <row r="218" s="11" customFormat="1">
      <c r="B218" s="238"/>
      <c r="C218" s="239"/>
      <c r="D218" s="234" t="s">
        <v>170</v>
      </c>
      <c r="E218" s="240" t="s">
        <v>21</v>
      </c>
      <c r="F218" s="241" t="s">
        <v>294</v>
      </c>
      <c r="G218" s="239"/>
      <c r="H218" s="242">
        <v>3.5</v>
      </c>
      <c r="I218" s="243"/>
      <c r="J218" s="239"/>
      <c r="K218" s="239"/>
      <c r="L218" s="244"/>
      <c r="M218" s="245"/>
      <c r="N218" s="246"/>
      <c r="O218" s="246"/>
      <c r="P218" s="246"/>
      <c r="Q218" s="246"/>
      <c r="R218" s="246"/>
      <c r="S218" s="246"/>
      <c r="T218" s="247"/>
      <c r="AT218" s="248" t="s">
        <v>170</v>
      </c>
      <c r="AU218" s="248" t="s">
        <v>87</v>
      </c>
      <c r="AV218" s="11" t="s">
        <v>87</v>
      </c>
      <c r="AW218" s="11" t="s">
        <v>39</v>
      </c>
      <c r="AX218" s="11" t="s">
        <v>76</v>
      </c>
      <c r="AY218" s="248" t="s">
        <v>158</v>
      </c>
    </row>
    <row r="219" s="14" customFormat="1">
      <c r="B219" s="270"/>
      <c r="C219" s="271"/>
      <c r="D219" s="234" t="s">
        <v>170</v>
      </c>
      <c r="E219" s="272" t="s">
        <v>21</v>
      </c>
      <c r="F219" s="273" t="s">
        <v>197</v>
      </c>
      <c r="G219" s="271"/>
      <c r="H219" s="274">
        <v>7</v>
      </c>
      <c r="I219" s="275"/>
      <c r="J219" s="271"/>
      <c r="K219" s="271"/>
      <c r="L219" s="276"/>
      <c r="M219" s="277"/>
      <c r="N219" s="278"/>
      <c r="O219" s="278"/>
      <c r="P219" s="278"/>
      <c r="Q219" s="278"/>
      <c r="R219" s="278"/>
      <c r="S219" s="278"/>
      <c r="T219" s="279"/>
      <c r="AT219" s="280" t="s">
        <v>170</v>
      </c>
      <c r="AU219" s="280" t="s">
        <v>87</v>
      </c>
      <c r="AV219" s="14" t="s">
        <v>180</v>
      </c>
      <c r="AW219" s="14" t="s">
        <v>39</v>
      </c>
      <c r="AX219" s="14" t="s">
        <v>76</v>
      </c>
      <c r="AY219" s="280" t="s">
        <v>158</v>
      </c>
    </row>
    <row r="220" s="12" customFormat="1">
      <c r="B220" s="249"/>
      <c r="C220" s="250"/>
      <c r="D220" s="234" t="s">
        <v>170</v>
      </c>
      <c r="E220" s="251" t="s">
        <v>21</v>
      </c>
      <c r="F220" s="252" t="s">
        <v>334</v>
      </c>
      <c r="G220" s="250"/>
      <c r="H220" s="251" t="s">
        <v>21</v>
      </c>
      <c r="I220" s="253"/>
      <c r="J220" s="250"/>
      <c r="K220" s="250"/>
      <c r="L220" s="254"/>
      <c r="M220" s="255"/>
      <c r="N220" s="256"/>
      <c r="O220" s="256"/>
      <c r="P220" s="256"/>
      <c r="Q220" s="256"/>
      <c r="R220" s="256"/>
      <c r="S220" s="256"/>
      <c r="T220" s="257"/>
      <c r="AT220" s="258" t="s">
        <v>170</v>
      </c>
      <c r="AU220" s="258" t="s">
        <v>87</v>
      </c>
      <c r="AV220" s="12" t="s">
        <v>84</v>
      </c>
      <c r="AW220" s="12" t="s">
        <v>39</v>
      </c>
      <c r="AX220" s="12" t="s">
        <v>76</v>
      </c>
      <c r="AY220" s="258" t="s">
        <v>158</v>
      </c>
    </row>
    <row r="221" s="11" customFormat="1">
      <c r="B221" s="238"/>
      <c r="C221" s="239"/>
      <c r="D221" s="234" t="s">
        <v>170</v>
      </c>
      <c r="E221" s="240" t="s">
        <v>21</v>
      </c>
      <c r="F221" s="241" t="s">
        <v>335</v>
      </c>
      <c r="G221" s="239"/>
      <c r="H221" s="242">
        <v>6</v>
      </c>
      <c r="I221" s="243"/>
      <c r="J221" s="239"/>
      <c r="K221" s="239"/>
      <c r="L221" s="244"/>
      <c r="M221" s="245"/>
      <c r="N221" s="246"/>
      <c r="O221" s="246"/>
      <c r="P221" s="246"/>
      <c r="Q221" s="246"/>
      <c r="R221" s="246"/>
      <c r="S221" s="246"/>
      <c r="T221" s="247"/>
      <c r="AT221" s="248" t="s">
        <v>170</v>
      </c>
      <c r="AU221" s="248" t="s">
        <v>87</v>
      </c>
      <c r="AV221" s="11" t="s">
        <v>87</v>
      </c>
      <c r="AW221" s="11" t="s">
        <v>39</v>
      </c>
      <c r="AX221" s="11" t="s">
        <v>76</v>
      </c>
      <c r="AY221" s="248" t="s">
        <v>158</v>
      </c>
    </row>
    <row r="222" s="11" customFormat="1">
      <c r="B222" s="238"/>
      <c r="C222" s="239"/>
      <c r="D222" s="234" t="s">
        <v>170</v>
      </c>
      <c r="E222" s="240" t="s">
        <v>21</v>
      </c>
      <c r="F222" s="241" t="s">
        <v>336</v>
      </c>
      <c r="G222" s="239"/>
      <c r="H222" s="242">
        <v>6</v>
      </c>
      <c r="I222" s="243"/>
      <c r="J222" s="239"/>
      <c r="K222" s="239"/>
      <c r="L222" s="244"/>
      <c r="M222" s="245"/>
      <c r="N222" s="246"/>
      <c r="O222" s="246"/>
      <c r="P222" s="246"/>
      <c r="Q222" s="246"/>
      <c r="R222" s="246"/>
      <c r="S222" s="246"/>
      <c r="T222" s="247"/>
      <c r="AT222" s="248" t="s">
        <v>170</v>
      </c>
      <c r="AU222" s="248" t="s">
        <v>87</v>
      </c>
      <c r="AV222" s="11" t="s">
        <v>87</v>
      </c>
      <c r="AW222" s="11" t="s">
        <v>39</v>
      </c>
      <c r="AX222" s="11" t="s">
        <v>76</v>
      </c>
      <c r="AY222" s="248" t="s">
        <v>158</v>
      </c>
    </row>
    <row r="223" s="14" customFormat="1">
      <c r="B223" s="270"/>
      <c r="C223" s="271"/>
      <c r="D223" s="234" t="s">
        <v>170</v>
      </c>
      <c r="E223" s="272" t="s">
        <v>21</v>
      </c>
      <c r="F223" s="273" t="s">
        <v>197</v>
      </c>
      <c r="G223" s="271"/>
      <c r="H223" s="274">
        <v>12</v>
      </c>
      <c r="I223" s="275"/>
      <c r="J223" s="271"/>
      <c r="K223" s="271"/>
      <c r="L223" s="276"/>
      <c r="M223" s="277"/>
      <c r="N223" s="278"/>
      <c r="O223" s="278"/>
      <c r="P223" s="278"/>
      <c r="Q223" s="278"/>
      <c r="R223" s="278"/>
      <c r="S223" s="278"/>
      <c r="T223" s="279"/>
      <c r="AT223" s="280" t="s">
        <v>170</v>
      </c>
      <c r="AU223" s="280" t="s">
        <v>87</v>
      </c>
      <c r="AV223" s="14" t="s">
        <v>180</v>
      </c>
      <c r="AW223" s="14" t="s">
        <v>39</v>
      </c>
      <c r="AX223" s="14" t="s">
        <v>76</v>
      </c>
      <c r="AY223" s="280" t="s">
        <v>158</v>
      </c>
    </row>
    <row r="224" s="13" customFormat="1">
      <c r="B224" s="259"/>
      <c r="C224" s="260"/>
      <c r="D224" s="234" t="s">
        <v>170</v>
      </c>
      <c r="E224" s="261" t="s">
        <v>21</v>
      </c>
      <c r="F224" s="262" t="s">
        <v>179</v>
      </c>
      <c r="G224" s="260"/>
      <c r="H224" s="263">
        <v>19</v>
      </c>
      <c r="I224" s="264"/>
      <c r="J224" s="260"/>
      <c r="K224" s="260"/>
      <c r="L224" s="265"/>
      <c r="M224" s="266"/>
      <c r="N224" s="267"/>
      <c r="O224" s="267"/>
      <c r="P224" s="267"/>
      <c r="Q224" s="267"/>
      <c r="R224" s="267"/>
      <c r="S224" s="267"/>
      <c r="T224" s="268"/>
      <c r="AT224" s="269" t="s">
        <v>170</v>
      </c>
      <c r="AU224" s="269" t="s">
        <v>87</v>
      </c>
      <c r="AV224" s="13" t="s">
        <v>164</v>
      </c>
      <c r="AW224" s="13" t="s">
        <v>39</v>
      </c>
      <c r="AX224" s="13" t="s">
        <v>84</v>
      </c>
      <c r="AY224" s="269" t="s">
        <v>158</v>
      </c>
    </row>
    <row r="225" s="1" customFormat="1" ht="16.5" customHeight="1">
      <c r="B225" s="46"/>
      <c r="C225" s="281" t="s">
        <v>337</v>
      </c>
      <c r="D225" s="281" t="s">
        <v>251</v>
      </c>
      <c r="E225" s="282" t="s">
        <v>324</v>
      </c>
      <c r="F225" s="283" t="s">
        <v>325</v>
      </c>
      <c r="G225" s="284" t="s">
        <v>98</v>
      </c>
      <c r="H225" s="285">
        <v>33.100000000000001</v>
      </c>
      <c r="I225" s="286"/>
      <c r="J225" s="287">
        <f>ROUND(I225*H225,2)</f>
        <v>0</v>
      </c>
      <c r="K225" s="283" t="s">
        <v>21</v>
      </c>
      <c r="L225" s="288"/>
      <c r="M225" s="289" t="s">
        <v>21</v>
      </c>
      <c r="N225" s="290" t="s">
        <v>47</v>
      </c>
      <c r="O225" s="47"/>
      <c r="P225" s="231">
        <f>O225*H225</f>
        <v>0</v>
      </c>
      <c r="Q225" s="231">
        <v>2.4289999999999998</v>
      </c>
      <c r="R225" s="231">
        <f>Q225*H225</f>
        <v>80.399900000000002</v>
      </c>
      <c r="S225" s="231">
        <v>0</v>
      </c>
      <c r="T225" s="232">
        <f>S225*H225</f>
        <v>0</v>
      </c>
      <c r="AR225" s="24" t="s">
        <v>228</v>
      </c>
      <c r="AT225" s="24" t="s">
        <v>251</v>
      </c>
      <c r="AU225" s="24" t="s">
        <v>87</v>
      </c>
      <c r="AY225" s="24" t="s">
        <v>158</v>
      </c>
      <c r="BE225" s="233">
        <f>IF(N225="základní",J225,0)</f>
        <v>0</v>
      </c>
      <c r="BF225" s="233">
        <f>IF(N225="snížená",J225,0)</f>
        <v>0</v>
      </c>
      <c r="BG225" s="233">
        <f>IF(N225="zákl. přenesená",J225,0)</f>
        <v>0</v>
      </c>
      <c r="BH225" s="233">
        <f>IF(N225="sníž. přenesená",J225,0)</f>
        <v>0</v>
      </c>
      <c r="BI225" s="233">
        <f>IF(N225="nulová",J225,0)</f>
        <v>0</v>
      </c>
      <c r="BJ225" s="24" t="s">
        <v>84</v>
      </c>
      <c r="BK225" s="233">
        <f>ROUND(I225*H225,2)</f>
        <v>0</v>
      </c>
      <c r="BL225" s="24" t="s">
        <v>164</v>
      </c>
      <c r="BM225" s="24" t="s">
        <v>338</v>
      </c>
    </row>
    <row r="226" s="1" customFormat="1">
      <c r="B226" s="46"/>
      <c r="C226" s="74"/>
      <c r="D226" s="234" t="s">
        <v>166</v>
      </c>
      <c r="E226" s="74"/>
      <c r="F226" s="235" t="s">
        <v>325</v>
      </c>
      <c r="G226" s="74"/>
      <c r="H226" s="74"/>
      <c r="I226" s="192"/>
      <c r="J226" s="74"/>
      <c r="K226" s="74"/>
      <c r="L226" s="72"/>
      <c r="M226" s="236"/>
      <c r="N226" s="47"/>
      <c r="O226" s="47"/>
      <c r="P226" s="47"/>
      <c r="Q226" s="47"/>
      <c r="R226" s="47"/>
      <c r="S226" s="47"/>
      <c r="T226" s="95"/>
      <c r="AT226" s="24" t="s">
        <v>166</v>
      </c>
      <c r="AU226" s="24" t="s">
        <v>87</v>
      </c>
    </row>
    <row r="227" s="12" customFormat="1">
      <c r="B227" s="249"/>
      <c r="C227" s="250"/>
      <c r="D227" s="234" t="s">
        <v>170</v>
      </c>
      <c r="E227" s="251" t="s">
        <v>21</v>
      </c>
      <c r="F227" s="252" t="s">
        <v>339</v>
      </c>
      <c r="G227" s="250"/>
      <c r="H227" s="251" t="s">
        <v>21</v>
      </c>
      <c r="I227" s="253"/>
      <c r="J227" s="250"/>
      <c r="K227" s="250"/>
      <c r="L227" s="254"/>
      <c r="M227" s="255"/>
      <c r="N227" s="256"/>
      <c r="O227" s="256"/>
      <c r="P227" s="256"/>
      <c r="Q227" s="256"/>
      <c r="R227" s="256"/>
      <c r="S227" s="256"/>
      <c r="T227" s="257"/>
      <c r="AT227" s="258" t="s">
        <v>170</v>
      </c>
      <c r="AU227" s="258" t="s">
        <v>87</v>
      </c>
      <c r="AV227" s="12" t="s">
        <v>84</v>
      </c>
      <c r="AW227" s="12" t="s">
        <v>39</v>
      </c>
      <c r="AX227" s="12" t="s">
        <v>76</v>
      </c>
      <c r="AY227" s="258" t="s">
        <v>158</v>
      </c>
    </row>
    <row r="228" s="11" customFormat="1">
      <c r="B228" s="238"/>
      <c r="C228" s="239"/>
      <c r="D228" s="234" t="s">
        <v>170</v>
      </c>
      <c r="E228" s="240" t="s">
        <v>21</v>
      </c>
      <c r="F228" s="241" t="s">
        <v>340</v>
      </c>
      <c r="G228" s="239"/>
      <c r="H228" s="242">
        <v>5.4169999999999998</v>
      </c>
      <c r="I228" s="243"/>
      <c r="J228" s="239"/>
      <c r="K228" s="239"/>
      <c r="L228" s="244"/>
      <c r="M228" s="245"/>
      <c r="N228" s="246"/>
      <c r="O228" s="246"/>
      <c r="P228" s="246"/>
      <c r="Q228" s="246"/>
      <c r="R228" s="246"/>
      <c r="S228" s="246"/>
      <c r="T228" s="247"/>
      <c r="AT228" s="248" t="s">
        <v>170</v>
      </c>
      <c r="AU228" s="248" t="s">
        <v>87</v>
      </c>
      <c r="AV228" s="11" t="s">
        <v>87</v>
      </c>
      <c r="AW228" s="11" t="s">
        <v>39</v>
      </c>
      <c r="AX228" s="11" t="s">
        <v>76</v>
      </c>
      <c r="AY228" s="248" t="s">
        <v>158</v>
      </c>
    </row>
    <row r="229" s="11" customFormat="1">
      <c r="B229" s="238"/>
      <c r="C229" s="239"/>
      <c r="D229" s="234" t="s">
        <v>170</v>
      </c>
      <c r="E229" s="240" t="s">
        <v>21</v>
      </c>
      <c r="F229" s="241" t="s">
        <v>341</v>
      </c>
      <c r="G229" s="239"/>
      <c r="H229" s="242">
        <v>5.4169999999999998</v>
      </c>
      <c r="I229" s="243"/>
      <c r="J229" s="239"/>
      <c r="K229" s="239"/>
      <c r="L229" s="244"/>
      <c r="M229" s="245"/>
      <c r="N229" s="246"/>
      <c r="O229" s="246"/>
      <c r="P229" s="246"/>
      <c r="Q229" s="246"/>
      <c r="R229" s="246"/>
      <c r="S229" s="246"/>
      <c r="T229" s="247"/>
      <c r="AT229" s="248" t="s">
        <v>170</v>
      </c>
      <c r="AU229" s="248" t="s">
        <v>87</v>
      </c>
      <c r="AV229" s="11" t="s">
        <v>87</v>
      </c>
      <c r="AW229" s="11" t="s">
        <v>39</v>
      </c>
      <c r="AX229" s="11" t="s">
        <v>76</v>
      </c>
      <c r="AY229" s="248" t="s">
        <v>158</v>
      </c>
    </row>
    <row r="230" s="14" customFormat="1">
      <c r="B230" s="270"/>
      <c r="C230" s="271"/>
      <c r="D230" s="234" t="s">
        <v>170</v>
      </c>
      <c r="E230" s="272" t="s">
        <v>21</v>
      </c>
      <c r="F230" s="273" t="s">
        <v>197</v>
      </c>
      <c r="G230" s="271"/>
      <c r="H230" s="274">
        <v>10.834</v>
      </c>
      <c r="I230" s="275"/>
      <c r="J230" s="271"/>
      <c r="K230" s="271"/>
      <c r="L230" s="276"/>
      <c r="M230" s="277"/>
      <c r="N230" s="278"/>
      <c r="O230" s="278"/>
      <c r="P230" s="278"/>
      <c r="Q230" s="278"/>
      <c r="R230" s="278"/>
      <c r="S230" s="278"/>
      <c r="T230" s="279"/>
      <c r="AT230" s="280" t="s">
        <v>170</v>
      </c>
      <c r="AU230" s="280" t="s">
        <v>87</v>
      </c>
      <c r="AV230" s="14" t="s">
        <v>180</v>
      </c>
      <c r="AW230" s="14" t="s">
        <v>39</v>
      </c>
      <c r="AX230" s="14" t="s">
        <v>76</v>
      </c>
      <c r="AY230" s="280" t="s">
        <v>158</v>
      </c>
    </row>
    <row r="231" s="12" customFormat="1">
      <c r="B231" s="249"/>
      <c r="C231" s="250"/>
      <c r="D231" s="234" t="s">
        <v>170</v>
      </c>
      <c r="E231" s="251" t="s">
        <v>21</v>
      </c>
      <c r="F231" s="252" t="s">
        <v>342</v>
      </c>
      <c r="G231" s="250"/>
      <c r="H231" s="251" t="s">
        <v>21</v>
      </c>
      <c r="I231" s="253"/>
      <c r="J231" s="250"/>
      <c r="K231" s="250"/>
      <c r="L231" s="254"/>
      <c r="M231" s="255"/>
      <c r="N231" s="256"/>
      <c r="O231" s="256"/>
      <c r="P231" s="256"/>
      <c r="Q231" s="256"/>
      <c r="R231" s="256"/>
      <c r="S231" s="256"/>
      <c r="T231" s="257"/>
      <c r="AT231" s="258" t="s">
        <v>170</v>
      </c>
      <c r="AU231" s="258" t="s">
        <v>87</v>
      </c>
      <c r="AV231" s="12" t="s">
        <v>84</v>
      </c>
      <c r="AW231" s="12" t="s">
        <v>39</v>
      </c>
      <c r="AX231" s="12" t="s">
        <v>76</v>
      </c>
      <c r="AY231" s="258" t="s">
        <v>158</v>
      </c>
    </row>
    <row r="232" s="11" customFormat="1">
      <c r="B232" s="238"/>
      <c r="C232" s="239"/>
      <c r="D232" s="234" t="s">
        <v>170</v>
      </c>
      <c r="E232" s="240" t="s">
        <v>21</v>
      </c>
      <c r="F232" s="241" t="s">
        <v>343</v>
      </c>
      <c r="G232" s="239"/>
      <c r="H232" s="242">
        <v>11.132999999999999</v>
      </c>
      <c r="I232" s="243"/>
      <c r="J232" s="239"/>
      <c r="K232" s="239"/>
      <c r="L232" s="244"/>
      <c r="M232" s="245"/>
      <c r="N232" s="246"/>
      <c r="O232" s="246"/>
      <c r="P232" s="246"/>
      <c r="Q232" s="246"/>
      <c r="R232" s="246"/>
      <c r="S232" s="246"/>
      <c r="T232" s="247"/>
      <c r="AT232" s="248" t="s">
        <v>170</v>
      </c>
      <c r="AU232" s="248" t="s">
        <v>87</v>
      </c>
      <c r="AV232" s="11" t="s">
        <v>87</v>
      </c>
      <c r="AW232" s="11" t="s">
        <v>39</v>
      </c>
      <c r="AX232" s="11" t="s">
        <v>76</v>
      </c>
      <c r="AY232" s="248" t="s">
        <v>158</v>
      </c>
    </row>
    <row r="233" s="11" customFormat="1">
      <c r="B233" s="238"/>
      <c r="C233" s="239"/>
      <c r="D233" s="234" t="s">
        <v>170</v>
      </c>
      <c r="E233" s="240" t="s">
        <v>21</v>
      </c>
      <c r="F233" s="241" t="s">
        <v>344</v>
      </c>
      <c r="G233" s="239"/>
      <c r="H233" s="242">
        <v>11.132999999999999</v>
      </c>
      <c r="I233" s="243"/>
      <c r="J233" s="239"/>
      <c r="K233" s="239"/>
      <c r="L233" s="244"/>
      <c r="M233" s="245"/>
      <c r="N233" s="246"/>
      <c r="O233" s="246"/>
      <c r="P233" s="246"/>
      <c r="Q233" s="246"/>
      <c r="R233" s="246"/>
      <c r="S233" s="246"/>
      <c r="T233" s="247"/>
      <c r="AT233" s="248" t="s">
        <v>170</v>
      </c>
      <c r="AU233" s="248" t="s">
        <v>87</v>
      </c>
      <c r="AV233" s="11" t="s">
        <v>87</v>
      </c>
      <c r="AW233" s="11" t="s">
        <v>39</v>
      </c>
      <c r="AX233" s="11" t="s">
        <v>76</v>
      </c>
      <c r="AY233" s="248" t="s">
        <v>158</v>
      </c>
    </row>
    <row r="234" s="14" customFormat="1">
      <c r="B234" s="270"/>
      <c r="C234" s="271"/>
      <c r="D234" s="234" t="s">
        <v>170</v>
      </c>
      <c r="E234" s="272" t="s">
        <v>21</v>
      </c>
      <c r="F234" s="273" t="s">
        <v>197</v>
      </c>
      <c r="G234" s="271"/>
      <c r="H234" s="274">
        <v>22.265999999999998</v>
      </c>
      <c r="I234" s="275"/>
      <c r="J234" s="271"/>
      <c r="K234" s="271"/>
      <c r="L234" s="276"/>
      <c r="M234" s="277"/>
      <c r="N234" s="278"/>
      <c r="O234" s="278"/>
      <c r="P234" s="278"/>
      <c r="Q234" s="278"/>
      <c r="R234" s="278"/>
      <c r="S234" s="278"/>
      <c r="T234" s="279"/>
      <c r="AT234" s="280" t="s">
        <v>170</v>
      </c>
      <c r="AU234" s="280" t="s">
        <v>87</v>
      </c>
      <c r="AV234" s="14" t="s">
        <v>180</v>
      </c>
      <c r="AW234" s="14" t="s">
        <v>39</v>
      </c>
      <c r="AX234" s="14" t="s">
        <v>76</v>
      </c>
      <c r="AY234" s="280" t="s">
        <v>158</v>
      </c>
    </row>
    <row r="235" s="13" customFormat="1">
      <c r="B235" s="259"/>
      <c r="C235" s="260"/>
      <c r="D235" s="234" t="s">
        <v>170</v>
      </c>
      <c r="E235" s="261" t="s">
        <v>345</v>
      </c>
      <c r="F235" s="262" t="s">
        <v>179</v>
      </c>
      <c r="G235" s="260"/>
      <c r="H235" s="263">
        <v>33.100000000000001</v>
      </c>
      <c r="I235" s="264"/>
      <c r="J235" s="260"/>
      <c r="K235" s="260"/>
      <c r="L235" s="265"/>
      <c r="M235" s="266"/>
      <c r="N235" s="267"/>
      <c r="O235" s="267"/>
      <c r="P235" s="267"/>
      <c r="Q235" s="267"/>
      <c r="R235" s="267"/>
      <c r="S235" s="267"/>
      <c r="T235" s="268"/>
      <c r="AT235" s="269" t="s">
        <v>170</v>
      </c>
      <c r="AU235" s="269" t="s">
        <v>87</v>
      </c>
      <c r="AV235" s="13" t="s">
        <v>164</v>
      </c>
      <c r="AW235" s="13" t="s">
        <v>39</v>
      </c>
      <c r="AX235" s="13" t="s">
        <v>84</v>
      </c>
      <c r="AY235" s="269" t="s">
        <v>158</v>
      </c>
    </row>
    <row r="236" s="1" customFormat="1" ht="16.5" customHeight="1">
      <c r="B236" s="46"/>
      <c r="C236" s="222" t="s">
        <v>346</v>
      </c>
      <c r="D236" s="222" t="s">
        <v>160</v>
      </c>
      <c r="E236" s="223" t="s">
        <v>347</v>
      </c>
      <c r="F236" s="224" t="s">
        <v>348</v>
      </c>
      <c r="G236" s="225" t="s">
        <v>349</v>
      </c>
      <c r="H236" s="226">
        <v>3.1499999999999999</v>
      </c>
      <c r="I236" s="227"/>
      <c r="J236" s="228">
        <f>ROUND(I236*H236,2)</f>
        <v>0</v>
      </c>
      <c r="K236" s="224" t="s">
        <v>163</v>
      </c>
      <c r="L236" s="72"/>
      <c r="M236" s="229" t="s">
        <v>21</v>
      </c>
      <c r="N236" s="230" t="s">
        <v>47</v>
      </c>
      <c r="O236" s="47"/>
      <c r="P236" s="231">
        <f>O236*H236</f>
        <v>0</v>
      </c>
      <c r="Q236" s="231">
        <v>1.1133200000000001</v>
      </c>
      <c r="R236" s="231">
        <f>Q236*H236</f>
        <v>3.506958</v>
      </c>
      <c r="S236" s="231">
        <v>0</v>
      </c>
      <c r="T236" s="232">
        <f>S236*H236</f>
        <v>0</v>
      </c>
      <c r="AR236" s="24" t="s">
        <v>164</v>
      </c>
      <c r="AT236" s="24" t="s">
        <v>160</v>
      </c>
      <c r="AU236" s="24" t="s">
        <v>87</v>
      </c>
      <c r="AY236" s="24" t="s">
        <v>158</v>
      </c>
      <c r="BE236" s="233">
        <f>IF(N236="základní",J236,0)</f>
        <v>0</v>
      </c>
      <c r="BF236" s="233">
        <f>IF(N236="snížená",J236,0)</f>
        <v>0</v>
      </c>
      <c r="BG236" s="233">
        <f>IF(N236="zákl. přenesená",J236,0)</f>
        <v>0</v>
      </c>
      <c r="BH236" s="233">
        <f>IF(N236="sníž. přenesená",J236,0)</f>
        <v>0</v>
      </c>
      <c r="BI236" s="233">
        <f>IF(N236="nulová",J236,0)</f>
        <v>0</v>
      </c>
      <c r="BJ236" s="24" t="s">
        <v>84</v>
      </c>
      <c r="BK236" s="233">
        <f>ROUND(I236*H236,2)</f>
        <v>0</v>
      </c>
      <c r="BL236" s="24" t="s">
        <v>164</v>
      </c>
      <c r="BM236" s="24" t="s">
        <v>350</v>
      </c>
    </row>
    <row r="237" s="1" customFormat="1">
      <c r="B237" s="46"/>
      <c r="C237" s="74"/>
      <c r="D237" s="234" t="s">
        <v>166</v>
      </c>
      <c r="E237" s="74"/>
      <c r="F237" s="235" t="s">
        <v>351</v>
      </c>
      <c r="G237" s="74"/>
      <c r="H237" s="74"/>
      <c r="I237" s="192"/>
      <c r="J237" s="74"/>
      <c r="K237" s="74"/>
      <c r="L237" s="72"/>
      <c r="M237" s="236"/>
      <c r="N237" s="47"/>
      <c r="O237" s="47"/>
      <c r="P237" s="47"/>
      <c r="Q237" s="47"/>
      <c r="R237" s="47"/>
      <c r="S237" s="47"/>
      <c r="T237" s="95"/>
      <c r="AT237" s="24" t="s">
        <v>166</v>
      </c>
      <c r="AU237" s="24" t="s">
        <v>87</v>
      </c>
    </row>
    <row r="238" s="1" customFormat="1">
      <c r="B238" s="46"/>
      <c r="C238" s="74"/>
      <c r="D238" s="234" t="s">
        <v>168</v>
      </c>
      <c r="E238" s="74"/>
      <c r="F238" s="237" t="s">
        <v>352</v>
      </c>
      <c r="G238" s="74"/>
      <c r="H238" s="74"/>
      <c r="I238" s="192"/>
      <c r="J238" s="74"/>
      <c r="K238" s="74"/>
      <c r="L238" s="72"/>
      <c r="M238" s="236"/>
      <c r="N238" s="47"/>
      <c r="O238" s="47"/>
      <c r="P238" s="47"/>
      <c r="Q238" s="47"/>
      <c r="R238" s="47"/>
      <c r="S238" s="47"/>
      <c r="T238" s="95"/>
      <c r="AT238" s="24" t="s">
        <v>168</v>
      </c>
      <c r="AU238" s="24" t="s">
        <v>87</v>
      </c>
    </row>
    <row r="239" s="12" customFormat="1">
      <c r="B239" s="249"/>
      <c r="C239" s="250"/>
      <c r="D239" s="234" t="s">
        <v>170</v>
      </c>
      <c r="E239" s="251" t="s">
        <v>21</v>
      </c>
      <c r="F239" s="252" t="s">
        <v>353</v>
      </c>
      <c r="G239" s="250"/>
      <c r="H239" s="251" t="s">
        <v>21</v>
      </c>
      <c r="I239" s="253"/>
      <c r="J239" s="250"/>
      <c r="K239" s="250"/>
      <c r="L239" s="254"/>
      <c r="M239" s="255"/>
      <c r="N239" s="256"/>
      <c r="O239" s="256"/>
      <c r="P239" s="256"/>
      <c r="Q239" s="256"/>
      <c r="R239" s="256"/>
      <c r="S239" s="256"/>
      <c r="T239" s="257"/>
      <c r="AT239" s="258" t="s">
        <v>170</v>
      </c>
      <c r="AU239" s="258" t="s">
        <v>87</v>
      </c>
      <c r="AV239" s="12" t="s">
        <v>84</v>
      </c>
      <c r="AW239" s="12" t="s">
        <v>39</v>
      </c>
      <c r="AX239" s="12" t="s">
        <v>76</v>
      </c>
      <c r="AY239" s="258" t="s">
        <v>158</v>
      </c>
    </row>
    <row r="240" s="11" customFormat="1">
      <c r="B240" s="238"/>
      <c r="C240" s="239"/>
      <c r="D240" s="234" t="s">
        <v>170</v>
      </c>
      <c r="E240" s="240" t="s">
        <v>21</v>
      </c>
      <c r="F240" s="241" t="s">
        <v>354</v>
      </c>
      <c r="G240" s="239"/>
      <c r="H240" s="242">
        <v>1.581</v>
      </c>
      <c r="I240" s="243"/>
      <c r="J240" s="239"/>
      <c r="K240" s="239"/>
      <c r="L240" s="244"/>
      <c r="M240" s="245"/>
      <c r="N240" s="246"/>
      <c r="O240" s="246"/>
      <c r="P240" s="246"/>
      <c r="Q240" s="246"/>
      <c r="R240" s="246"/>
      <c r="S240" s="246"/>
      <c r="T240" s="247"/>
      <c r="AT240" s="248" t="s">
        <v>170</v>
      </c>
      <c r="AU240" s="248" t="s">
        <v>87</v>
      </c>
      <c r="AV240" s="11" t="s">
        <v>87</v>
      </c>
      <c r="AW240" s="11" t="s">
        <v>39</v>
      </c>
      <c r="AX240" s="11" t="s">
        <v>76</v>
      </c>
      <c r="AY240" s="248" t="s">
        <v>158</v>
      </c>
    </row>
    <row r="241" s="11" customFormat="1">
      <c r="B241" s="238"/>
      <c r="C241" s="239"/>
      <c r="D241" s="234" t="s">
        <v>170</v>
      </c>
      <c r="E241" s="240" t="s">
        <v>21</v>
      </c>
      <c r="F241" s="241" t="s">
        <v>355</v>
      </c>
      <c r="G241" s="239"/>
      <c r="H241" s="242">
        <v>0.44700000000000001</v>
      </c>
      <c r="I241" s="243"/>
      <c r="J241" s="239"/>
      <c r="K241" s="239"/>
      <c r="L241" s="244"/>
      <c r="M241" s="245"/>
      <c r="N241" s="246"/>
      <c r="O241" s="246"/>
      <c r="P241" s="246"/>
      <c r="Q241" s="246"/>
      <c r="R241" s="246"/>
      <c r="S241" s="246"/>
      <c r="T241" s="247"/>
      <c r="AT241" s="248" t="s">
        <v>170</v>
      </c>
      <c r="AU241" s="248" t="s">
        <v>87</v>
      </c>
      <c r="AV241" s="11" t="s">
        <v>87</v>
      </c>
      <c r="AW241" s="11" t="s">
        <v>39</v>
      </c>
      <c r="AX241" s="11" t="s">
        <v>76</v>
      </c>
      <c r="AY241" s="248" t="s">
        <v>158</v>
      </c>
    </row>
    <row r="242" s="11" customFormat="1">
      <c r="B242" s="238"/>
      <c r="C242" s="239"/>
      <c r="D242" s="234" t="s">
        <v>170</v>
      </c>
      <c r="E242" s="240" t="s">
        <v>21</v>
      </c>
      <c r="F242" s="241" t="s">
        <v>356</v>
      </c>
      <c r="G242" s="239"/>
      <c r="H242" s="242">
        <v>0.5</v>
      </c>
      <c r="I242" s="243"/>
      <c r="J242" s="239"/>
      <c r="K242" s="239"/>
      <c r="L242" s="244"/>
      <c r="M242" s="245"/>
      <c r="N242" s="246"/>
      <c r="O242" s="246"/>
      <c r="P242" s="246"/>
      <c r="Q242" s="246"/>
      <c r="R242" s="246"/>
      <c r="S242" s="246"/>
      <c r="T242" s="247"/>
      <c r="AT242" s="248" t="s">
        <v>170</v>
      </c>
      <c r="AU242" s="248" t="s">
        <v>87</v>
      </c>
      <c r="AV242" s="11" t="s">
        <v>87</v>
      </c>
      <c r="AW242" s="11" t="s">
        <v>39</v>
      </c>
      <c r="AX242" s="11" t="s">
        <v>76</v>
      </c>
      <c r="AY242" s="248" t="s">
        <v>158</v>
      </c>
    </row>
    <row r="243" s="11" customFormat="1">
      <c r="B243" s="238"/>
      <c r="C243" s="239"/>
      <c r="D243" s="234" t="s">
        <v>170</v>
      </c>
      <c r="E243" s="240" t="s">
        <v>21</v>
      </c>
      <c r="F243" s="241" t="s">
        <v>357</v>
      </c>
      <c r="G243" s="239"/>
      <c r="H243" s="242">
        <v>0.34399999999999997</v>
      </c>
      <c r="I243" s="243"/>
      <c r="J243" s="239"/>
      <c r="K243" s="239"/>
      <c r="L243" s="244"/>
      <c r="M243" s="245"/>
      <c r="N243" s="246"/>
      <c r="O243" s="246"/>
      <c r="P243" s="246"/>
      <c r="Q243" s="246"/>
      <c r="R243" s="246"/>
      <c r="S243" s="246"/>
      <c r="T243" s="247"/>
      <c r="AT243" s="248" t="s">
        <v>170</v>
      </c>
      <c r="AU243" s="248" t="s">
        <v>87</v>
      </c>
      <c r="AV243" s="11" t="s">
        <v>87</v>
      </c>
      <c r="AW243" s="11" t="s">
        <v>39</v>
      </c>
      <c r="AX243" s="11" t="s">
        <v>76</v>
      </c>
      <c r="AY243" s="248" t="s">
        <v>158</v>
      </c>
    </row>
    <row r="244" s="14" customFormat="1">
      <c r="B244" s="270"/>
      <c r="C244" s="271"/>
      <c r="D244" s="234" t="s">
        <v>170</v>
      </c>
      <c r="E244" s="272" t="s">
        <v>21</v>
      </c>
      <c r="F244" s="273" t="s">
        <v>197</v>
      </c>
      <c r="G244" s="271"/>
      <c r="H244" s="274">
        <v>2.8719999999999999</v>
      </c>
      <c r="I244" s="275"/>
      <c r="J244" s="271"/>
      <c r="K244" s="271"/>
      <c r="L244" s="276"/>
      <c r="M244" s="277"/>
      <c r="N244" s="278"/>
      <c r="O244" s="278"/>
      <c r="P244" s="278"/>
      <c r="Q244" s="278"/>
      <c r="R244" s="278"/>
      <c r="S244" s="278"/>
      <c r="T244" s="279"/>
      <c r="AT244" s="280" t="s">
        <v>170</v>
      </c>
      <c r="AU244" s="280" t="s">
        <v>87</v>
      </c>
      <c r="AV244" s="14" t="s">
        <v>180</v>
      </c>
      <c r="AW244" s="14" t="s">
        <v>39</v>
      </c>
      <c r="AX244" s="14" t="s">
        <v>76</v>
      </c>
      <c r="AY244" s="280" t="s">
        <v>158</v>
      </c>
    </row>
    <row r="245" s="12" customFormat="1">
      <c r="B245" s="249"/>
      <c r="C245" s="250"/>
      <c r="D245" s="234" t="s">
        <v>170</v>
      </c>
      <c r="E245" s="251" t="s">
        <v>21</v>
      </c>
      <c r="F245" s="252" t="s">
        <v>358</v>
      </c>
      <c r="G245" s="250"/>
      <c r="H245" s="251" t="s">
        <v>21</v>
      </c>
      <c r="I245" s="253"/>
      <c r="J245" s="250"/>
      <c r="K245" s="250"/>
      <c r="L245" s="254"/>
      <c r="M245" s="255"/>
      <c r="N245" s="256"/>
      <c r="O245" s="256"/>
      <c r="P245" s="256"/>
      <c r="Q245" s="256"/>
      <c r="R245" s="256"/>
      <c r="S245" s="256"/>
      <c r="T245" s="257"/>
      <c r="AT245" s="258" t="s">
        <v>170</v>
      </c>
      <c r="AU245" s="258" t="s">
        <v>87</v>
      </c>
      <c r="AV245" s="12" t="s">
        <v>84</v>
      </c>
      <c r="AW245" s="12" t="s">
        <v>39</v>
      </c>
      <c r="AX245" s="12" t="s">
        <v>76</v>
      </c>
      <c r="AY245" s="258" t="s">
        <v>158</v>
      </c>
    </row>
    <row r="246" s="11" customFormat="1">
      <c r="B246" s="238"/>
      <c r="C246" s="239"/>
      <c r="D246" s="234" t="s">
        <v>170</v>
      </c>
      <c r="E246" s="240" t="s">
        <v>21</v>
      </c>
      <c r="F246" s="241" t="s">
        <v>359</v>
      </c>
      <c r="G246" s="239"/>
      <c r="H246" s="242">
        <v>0.22900000000000001</v>
      </c>
      <c r="I246" s="243"/>
      <c r="J246" s="239"/>
      <c r="K246" s="239"/>
      <c r="L246" s="244"/>
      <c r="M246" s="245"/>
      <c r="N246" s="246"/>
      <c r="O246" s="246"/>
      <c r="P246" s="246"/>
      <c r="Q246" s="246"/>
      <c r="R246" s="246"/>
      <c r="S246" s="246"/>
      <c r="T246" s="247"/>
      <c r="AT246" s="248" t="s">
        <v>170</v>
      </c>
      <c r="AU246" s="248" t="s">
        <v>87</v>
      </c>
      <c r="AV246" s="11" t="s">
        <v>87</v>
      </c>
      <c r="AW246" s="11" t="s">
        <v>39</v>
      </c>
      <c r="AX246" s="11" t="s">
        <v>76</v>
      </c>
      <c r="AY246" s="248" t="s">
        <v>158</v>
      </c>
    </row>
    <row r="247" s="11" customFormat="1">
      <c r="B247" s="238"/>
      <c r="C247" s="239"/>
      <c r="D247" s="234" t="s">
        <v>170</v>
      </c>
      <c r="E247" s="240" t="s">
        <v>21</v>
      </c>
      <c r="F247" s="241" t="s">
        <v>360</v>
      </c>
      <c r="G247" s="239"/>
      <c r="H247" s="242">
        <v>0.049000000000000002</v>
      </c>
      <c r="I247" s="243"/>
      <c r="J247" s="239"/>
      <c r="K247" s="239"/>
      <c r="L247" s="244"/>
      <c r="M247" s="245"/>
      <c r="N247" s="246"/>
      <c r="O247" s="246"/>
      <c r="P247" s="246"/>
      <c r="Q247" s="246"/>
      <c r="R247" s="246"/>
      <c r="S247" s="246"/>
      <c r="T247" s="247"/>
      <c r="AT247" s="248" t="s">
        <v>170</v>
      </c>
      <c r="AU247" s="248" t="s">
        <v>87</v>
      </c>
      <c r="AV247" s="11" t="s">
        <v>87</v>
      </c>
      <c r="AW247" s="11" t="s">
        <v>39</v>
      </c>
      <c r="AX247" s="11" t="s">
        <v>76</v>
      </c>
      <c r="AY247" s="248" t="s">
        <v>158</v>
      </c>
    </row>
    <row r="248" s="14" customFormat="1">
      <c r="B248" s="270"/>
      <c r="C248" s="271"/>
      <c r="D248" s="234" t="s">
        <v>170</v>
      </c>
      <c r="E248" s="272" t="s">
        <v>21</v>
      </c>
      <c r="F248" s="273" t="s">
        <v>197</v>
      </c>
      <c r="G248" s="271"/>
      <c r="H248" s="274">
        <v>0.27800000000000002</v>
      </c>
      <c r="I248" s="275"/>
      <c r="J248" s="271"/>
      <c r="K248" s="271"/>
      <c r="L248" s="276"/>
      <c r="M248" s="277"/>
      <c r="N248" s="278"/>
      <c r="O248" s="278"/>
      <c r="P248" s="278"/>
      <c r="Q248" s="278"/>
      <c r="R248" s="278"/>
      <c r="S248" s="278"/>
      <c r="T248" s="279"/>
      <c r="AT248" s="280" t="s">
        <v>170</v>
      </c>
      <c r="AU248" s="280" t="s">
        <v>87</v>
      </c>
      <c r="AV248" s="14" t="s">
        <v>180</v>
      </c>
      <c r="AW248" s="14" t="s">
        <v>39</v>
      </c>
      <c r="AX248" s="14" t="s">
        <v>76</v>
      </c>
      <c r="AY248" s="280" t="s">
        <v>158</v>
      </c>
    </row>
    <row r="249" s="13" customFormat="1">
      <c r="B249" s="259"/>
      <c r="C249" s="260"/>
      <c r="D249" s="234" t="s">
        <v>170</v>
      </c>
      <c r="E249" s="261" t="s">
        <v>21</v>
      </c>
      <c r="F249" s="262" t="s">
        <v>179</v>
      </c>
      <c r="G249" s="260"/>
      <c r="H249" s="263">
        <v>3.1499999999999999</v>
      </c>
      <c r="I249" s="264"/>
      <c r="J249" s="260"/>
      <c r="K249" s="260"/>
      <c r="L249" s="265"/>
      <c r="M249" s="266"/>
      <c r="N249" s="267"/>
      <c r="O249" s="267"/>
      <c r="P249" s="267"/>
      <c r="Q249" s="267"/>
      <c r="R249" s="267"/>
      <c r="S249" s="267"/>
      <c r="T249" s="268"/>
      <c r="AT249" s="269" t="s">
        <v>170</v>
      </c>
      <c r="AU249" s="269" t="s">
        <v>87</v>
      </c>
      <c r="AV249" s="13" t="s">
        <v>164</v>
      </c>
      <c r="AW249" s="13" t="s">
        <v>39</v>
      </c>
      <c r="AX249" s="13" t="s">
        <v>84</v>
      </c>
      <c r="AY249" s="269" t="s">
        <v>158</v>
      </c>
    </row>
    <row r="250" s="10" customFormat="1" ht="29.88" customHeight="1">
      <c r="B250" s="206"/>
      <c r="C250" s="207"/>
      <c r="D250" s="208" t="s">
        <v>75</v>
      </c>
      <c r="E250" s="220" t="s">
        <v>180</v>
      </c>
      <c r="F250" s="220" t="s">
        <v>361</v>
      </c>
      <c r="G250" s="207"/>
      <c r="H250" s="207"/>
      <c r="I250" s="210"/>
      <c r="J250" s="221">
        <f>BK250</f>
        <v>0</v>
      </c>
      <c r="K250" s="207"/>
      <c r="L250" s="212"/>
      <c r="M250" s="213"/>
      <c r="N250" s="214"/>
      <c r="O250" s="214"/>
      <c r="P250" s="215">
        <f>SUM(P251:P279)</f>
        <v>0</v>
      </c>
      <c r="Q250" s="214"/>
      <c r="R250" s="215">
        <f>SUM(R251:R279)</f>
        <v>0.25395089999999998</v>
      </c>
      <c r="S250" s="214"/>
      <c r="T250" s="216">
        <f>SUM(T251:T279)</f>
        <v>0</v>
      </c>
      <c r="AR250" s="217" t="s">
        <v>84</v>
      </c>
      <c r="AT250" s="218" t="s">
        <v>75</v>
      </c>
      <c r="AU250" s="218" t="s">
        <v>84</v>
      </c>
      <c r="AY250" s="217" t="s">
        <v>158</v>
      </c>
      <c r="BK250" s="219">
        <f>SUM(BK251:BK279)</f>
        <v>0</v>
      </c>
    </row>
    <row r="251" s="1" customFormat="1" ht="25.5" customHeight="1">
      <c r="B251" s="46"/>
      <c r="C251" s="222" t="s">
        <v>362</v>
      </c>
      <c r="D251" s="222" t="s">
        <v>160</v>
      </c>
      <c r="E251" s="223" t="s">
        <v>363</v>
      </c>
      <c r="F251" s="224" t="s">
        <v>364</v>
      </c>
      <c r="G251" s="225" t="s">
        <v>365</v>
      </c>
      <c r="H251" s="226">
        <v>45</v>
      </c>
      <c r="I251" s="227"/>
      <c r="J251" s="228">
        <f>ROUND(I251*H251,2)</f>
        <v>0</v>
      </c>
      <c r="K251" s="224" t="s">
        <v>163</v>
      </c>
      <c r="L251" s="72"/>
      <c r="M251" s="229" t="s">
        <v>21</v>
      </c>
      <c r="N251" s="230" t="s">
        <v>47</v>
      </c>
      <c r="O251" s="47"/>
      <c r="P251" s="231">
        <f>O251*H251</f>
        <v>0</v>
      </c>
      <c r="Q251" s="231">
        <v>0.00059999999999999995</v>
      </c>
      <c r="R251" s="231">
        <f>Q251*H251</f>
        <v>0.026999999999999996</v>
      </c>
      <c r="S251" s="231">
        <v>0</v>
      </c>
      <c r="T251" s="232">
        <f>S251*H251</f>
        <v>0</v>
      </c>
      <c r="AR251" s="24" t="s">
        <v>164</v>
      </c>
      <c r="AT251" s="24" t="s">
        <v>160</v>
      </c>
      <c r="AU251" s="24" t="s">
        <v>87</v>
      </c>
      <c r="AY251" s="24" t="s">
        <v>158</v>
      </c>
      <c r="BE251" s="233">
        <f>IF(N251="základní",J251,0)</f>
        <v>0</v>
      </c>
      <c r="BF251" s="233">
        <f>IF(N251="snížená",J251,0)</f>
        <v>0</v>
      </c>
      <c r="BG251" s="233">
        <f>IF(N251="zákl. přenesená",J251,0)</f>
        <v>0</v>
      </c>
      <c r="BH251" s="233">
        <f>IF(N251="sníž. přenesená",J251,0)</f>
        <v>0</v>
      </c>
      <c r="BI251" s="233">
        <f>IF(N251="nulová",J251,0)</f>
        <v>0</v>
      </c>
      <c r="BJ251" s="24" t="s">
        <v>84</v>
      </c>
      <c r="BK251" s="233">
        <f>ROUND(I251*H251,2)</f>
        <v>0</v>
      </c>
      <c r="BL251" s="24" t="s">
        <v>164</v>
      </c>
      <c r="BM251" s="24" t="s">
        <v>366</v>
      </c>
    </row>
    <row r="252" s="1" customFormat="1">
      <c r="B252" s="46"/>
      <c r="C252" s="74"/>
      <c r="D252" s="234" t="s">
        <v>166</v>
      </c>
      <c r="E252" s="74"/>
      <c r="F252" s="235" t="s">
        <v>367</v>
      </c>
      <c r="G252" s="74"/>
      <c r="H252" s="74"/>
      <c r="I252" s="192"/>
      <c r="J252" s="74"/>
      <c r="K252" s="74"/>
      <c r="L252" s="72"/>
      <c r="M252" s="236"/>
      <c r="N252" s="47"/>
      <c r="O252" s="47"/>
      <c r="P252" s="47"/>
      <c r="Q252" s="47"/>
      <c r="R252" s="47"/>
      <c r="S252" s="47"/>
      <c r="T252" s="95"/>
      <c r="AT252" s="24" t="s">
        <v>166</v>
      </c>
      <c r="AU252" s="24" t="s">
        <v>87</v>
      </c>
    </row>
    <row r="253" s="1" customFormat="1">
      <c r="B253" s="46"/>
      <c r="C253" s="74"/>
      <c r="D253" s="234" t="s">
        <v>168</v>
      </c>
      <c r="E253" s="74"/>
      <c r="F253" s="237" t="s">
        <v>368</v>
      </c>
      <c r="G253" s="74"/>
      <c r="H253" s="74"/>
      <c r="I253" s="192"/>
      <c r="J253" s="74"/>
      <c r="K253" s="74"/>
      <c r="L253" s="72"/>
      <c r="M253" s="236"/>
      <c r="N253" s="47"/>
      <c r="O253" s="47"/>
      <c r="P253" s="47"/>
      <c r="Q253" s="47"/>
      <c r="R253" s="47"/>
      <c r="S253" s="47"/>
      <c r="T253" s="95"/>
      <c r="AT253" s="24" t="s">
        <v>168</v>
      </c>
      <c r="AU253" s="24" t="s">
        <v>87</v>
      </c>
    </row>
    <row r="254" s="11" customFormat="1">
      <c r="B254" s="238"/>
      <c r="C254" s="239"/>
      <c r="D254" s="234" t="s">
        <v>170</v>
      </c>
      <c r="E254" s="240" t="s">
        <v>21</v>
      </c>
      <c r="F254" s="241" t="s">
        <v>369</v>
      </c>
      <c r="G254" s="239"/>
      <c r="H254" s="242">
        <v>30</v>
      </c>
      <c r="I254" s="243"/>
      <c r="J254" s="239"/>
      <c r="K254" s="239"/>
      <c r="L254" s="244"/>
      <c r="M254" s="245"/>
      <c r="N254" s="246"/>
      <c r="O254" s="246"/>
      <c r="P254" s="246"/>
      <c r="Q254" s="246"/>
      <c r="R254" s="246"/>
      <c r="S254" s="246"/>
      <c r="T254" s="247"/>
      <c r="AT254" s="248" t="s">
        <v>170</v>
      </c>
      <c r="AU254" s="248" t="s">
        <v>87</v>
      </c>
      <c r="AV254" s="11" t="s">
        <v>87</v>
      </c>
      <c r="AW254" s="11" t="s">
        <v>39</v>
      </c>
      <c r="AX254" s="11" t="s">
        <v>76</v>
      </c>
      <c r="AY254" s="248" t="s">
        <v>158</v>
      </c>
    </row>
    <row r="255" s="11" customFormat="1">
      <c r="B255" s="238"/>
      <c r="C255" s="239"/>
      <c r="D255" s="234" t="s">
        <v>170</v>
      </c>
      <c r="E255" s="240" t="s">
        <v>21</v>
      </c>
      <c r="F255" s="241" t="s">
        <v>370</v>
      </c>
      <c r="G255" s="239"/>
      <c r="H255" s="242">
        <v>15</v>
      </c>
      <c r="I255" s="243"/>
      <c r="J255" s="239"/>
      <c r="K255" s="239"/>
      <c r="L255" s="244"/>
      <c r="M255" s="245"/>
      <c r="N255" s="246"/>
      <c r="O255" s="246"/>
      <c r="P255" s="246"/>
      <c r="Q255" s="246"/>
      <c r="R255" s="246"/>
      <c r="S255" s="246"/>
      <c r="T255" s="247"/>
      <c r="AT255" s="248" t="s">
        <v>170</v>
      </c>
      <c r="AU255" s="248" t="s">
        <v>87</v>
      </c>
      <c r="AV255" s="11" t="s">
        <v>87</v>
      </c>
      <c r="AW255" s="11" t="s">
        <v>39</v>
      </c>
      <c r="AX255" s="11" t="s">
        <v>76</v>
      </c>
      <c r="AY255" s="248" t="s">
        <v>158</v>
      </c>
    </row>
    <row r="256" s="13" customFormat="1">
      <c r="B256" s="259"/>
      <c r="C256" s="260"/>
      <c r="D256" s="234" t="s">
        <v>170</v>
      </c>
      <c r="E256" s="261" t="s">
        <v>21</v>
      </c>
      <c r="F256" s="262" t="s">
        <v>179</v>
      </c>
      <c r="G256" s="260"/>
      <c r="H256" s="263">
        <v>45</v>
      </c>
      <c r="I256" s="264"/>
      <c r="J256" s="260"/>
      <c r="K256" s="260"/>
      <c r="L256" s="265"/>
      <c r="M256" s="266"/>
      <c r="N256" s="267"/>
      <c r="O256" s="267"/>
      <c r="P256" s="267"/>
      <c r="Q256" s="267"/>
      <c r="R256" s="267"/>
      <c r="S256" s="267"/>
      <c r="T256" s="268"/>
      <c r="AT256" s="269" t="s">
        <v>170</v>
      </c>
      <c r="AU256" s="269" t="s">
        <v>87</v>
      </c>
      <c r="AV256" s="13" t="s">
        <v>164</v>
      </c>
      <c r="AW256" s="13" t="s">
        <v>39</v>
      </c>
      <c r="AX256" s="13" t="s">
        <v>84</v>
      </c>
      <c r="AY256" s="269" t="s">
        <v>158</v>
      </c>
    </row>
    <row r="257" s="1" customFormat="1" ht="16.5" customHeight="1">
      <c r="B257" s="46"/>
      <c r="C257" s="222" t="s">
        <v>371</v>
      </c>
      <c r="D257" s="222" t="s">
        <v>160</v>
      </c>
      <c r="E257" s="223" t="s">
        <v>372</v>
      </c>
      <c r="F257" s="224" t="s">
        <v>373</v>
      </c>
      <c r="G257" s="225" t="s">
        <v>98</v>
      </c>
      <c r="H257" s="226">
        <v>5.2800000000000002</v>
      </c>
      <c r="I257" s="227"/>
      <c r="J257" s="228">
        <f>ROUND(I257*H257,2)</f>
        <v>0</v>
      </c>
      <c r="K257" s="224" t="s">
        <v>21</v>
      </c>
      <c r="L257" s="72"/>
      <c r="M257" s="229" t="s">
        <v>21</v>
      </c>
      <c r="N257" s="230" t="s">
        <v>47</v>
      </c>
      <c r="O257" s="47"/>
      <c r="P257" s="231">
        <f>O257*H257</f>
        <v>0</v>
      </c>
      <c r="Q257" s="231">
        <v>0</v>
      </c>
      <c r="R257" s="231">
        <f>Q257*H257</f>
        <v>0</v>
      </c>
      <c r="S257" s="231">
        <v>0</v>
      </c>
      <c r="T257" s="232">
        <f>S257*H257</f>
        <v>0</v>
      </c>
      <c r="AR257" s="24" t="s">
        <v>164</v>
      </c>
      <c r="AT257" s="24" t="s">
        <v>160</v>
      </c>
      <c r="AU257" s="24" t="s">
        <v>87</v>
      </c>
      <c r="AY257" s="24" t="s">
        <v>158</v>
      </c>
      <c r="BE257" s="233">
        <f>IF(N257="základní",J257,0)</f>
        <v>0</v>
      </c>
      <c r="BF257" s="233">
        <f>IF(N257="snížená",J257,0)</f>
        <v>0</v>
      </c>
      <c r="BG257" s="233">
        <f>IF(N257="zákl. přenesená",J257,0)</f>
        <v>0</v>
      </c>
      <c r="BH257" s="233">
        <f>IF(N257="sníž. přenesená",J257,0)</f>
        <v>0</v>
      </c>
      <c r="BI257" s="233">
        <f>IF(N257="nulová",J257,0)</f>
        <v>0</v>
      </c>
      <c r="BJ257" s="24" t="s">
        <v>84</v>
      </c>
      <c r="BK257" s="233">
        <f>ROUND(I257*H257,2)</f>
        <v>0</v>
      </c>
      <c r="BL257" s="24" t="s">
        <v>164</v>
      </c>
      <c r="BM257" s="24" t="s">
        <v>374</v>
      </c>
    </row>
    <row r="258" s="1" customFormat="1">
      <c r="B258" s="46"/>
      <c r="C258" s="74"/>
      <c r="D258" s="234" t="s">
        <v>166</v>
      </c>
      <c r="E258" s="74"/>
      <c r="F258" s="235" t="s">
        <v>375</v>
      </c>
      <c r="G258" s="74"/>
      <c r="H258" s="74"/>
      <c r="I258" s="192"/>
      <c r="J258" s="74"/>
      <c r="K258" s="74"/>
      <c r="L258" s="72"/>
      <c r="M258" s="236"/>
      <c r="N258" s="47"/>
      <c r="O258" s="47"/>
      <c r="P258" s="47"/>
      <c r="Q258" s="47"/>
      <c r="R258" s="47"/>
      <c r="S258" s="47"/>
      <c r="T258" s="95"/>
      <c r="AT258" s="24" t="s">
        <v>166</v>
      </c>
      <c r="AU258" s="24" t="s">
        <v>87</v>
      </c>
    </row>
    <row r="259" s="1" customFormat="1">
      <c r="B259" s="46"/>
      <c r="C259" s="74"/>
      <c r="D259" s="234" t="s">
        <v>168</v>
      </c>
      <c r="E259" s="74"/>
      <c r="F259" s="237" t="s">
        <v>376</v>
      </c>
      <c r="G259" s="74"/>
      <c r="H259" s="74"/>
      <c r="I259" s="192"/>
      <c r="J259" s="74"/>
      <c r="K259" s="74"/>
      <c r="L259" s="72"/>
      <c r="M259" s="236"/>
      <c r="N259" s="47"/>
      <c r="O259" s="47"/>
      <c r="P259" s="47"/>
      <c r="Q259" s="47"/>
      <c r="R259" s="47"/>
      <c r="S259" s="47"/>
      <c r="T259" s="95"/>
      <c r="AT259" s="24" t="s">
        <v>168</v>
      </c>
      <c r="AU259" s="24" t="s">
        <v>87</v>
      </c>
    </row>
    <row r="260" s="12" customFormat="1">
      <c r="B260" s="249"/>
      <c r="C260" s="250"/>
      <c r="D260" s="234" t="s">
        <v>170</v>
      </c>
      <c r="E260" s="251" t="s">
        <v>21</v>
      </c>
      <c r="F260" s="252" t="s">
        <v>377</v>
      </c>
      <c r="G260" s="250"/>
      <c r="H260" s="251" t="s">
        <v>21</v>
      </c>
      <c r="I260" s="253"/>
      <c r="J260" s="250"/>
      <c r="K260" s="250"/>
      <c r="L260" s="254"/>
      <c r="M260" s="255"/>
      <c r="N260" s="256"/>
      <c r="O260" s="256"/>
      <c r="P260" s="256"/>
      <c r="Q260" s="256"/>
      <c r="R260" s="256"/>
      <c r="S260" s="256"/>
      <c r="T260" s="257"/>
      <c r="AT260" s="258" t="s">
        <v>170</v>
      </c>
      <c r="AU260" s="258" t="s">
        <v>87</v>
      </c>
      <c r="AV260" s="12" t="s">
        <v>84</v>
      </c>
      <c r="AW260" s="12" t="s">
        <v>39</v>
      </c>
      <c r="AX260" s="12" t="s">
        <v>76</v>
      </c>
      <c r="AY260" s="258" t="s">
        <v>158</v>
      </c>
    </row>
    <row r="261" s="11" customFormat="1">
      <c r="B261" s="238"/>
      <c r="C261" s="239"/>
      <c r="D261" s="234" t="s">
        <v>170</v>
      </c>
      <c r="E261" s="240" t="s">
        <v>21</v>
      </c>
      <c r="F261" s="241" t="s">
        <v>378</v>
      </c>
      <c r="G261" s="239"/>
      <c r="H261" s="242">
        <v>4.6079999999999997</v>
      </c>
      <c r="I261" s="243"/>
      <c r="J261" s="239"/>
      <c r="K261" s="239"/>
      <c r="L261" s="244"/>
      <c r="M261" s="245"/>
      <c r="N261" s="246"/>
      <c r="O261" s="246"/>
      <c r="P261" s="246"/>
      <c r="Q261" s="246"/>
      <c r="R261" s="246"/>
      <c r="S261" s="246"/>
      <c r="T261" s="247"/>
      <c r="AT261" s="248" t="s">
        <v>170</v>
      </c>
      <c r="AU261" s="248" t="s">
        <v>87</v>
      </c>
      <c r="AV261" s="11" t="s">
        <v>87</v>
      </c>
      <c r="AW261" s="11" t="s">
        <v>39</v>
      </c>
      <c r="AX261" s="11" t="s">
        <v>76</v>
      </c>
      <c r="AY261" s="248" t="s">
        <v>158</v>
      </c>
    </row>
    <row r="262" s="11" customFormat="1">
      <c r="B262" s="238"/>
      <c r="C262" s="239"/>
      <c r="D262" s="234" t="s">
        <v>170</v>
      </c>
      <c r="E262" s="240" t="s">
        <v>21</v>
      </c>
      <c r="F262" s="241" t="s">
        <v>379</v>
      </c>
      <c r="G262" s="239"/>
      <c r="H262" s="242">
        <v>0.67200000000000004</v>
      </c>
      <c r="I262" s="243"/>
      <c r="J262" s="239"/>
      <c r="K262" s="239"/>
      <c r="L262" s="244"/>
      <c r="M262" s="245"/>
      <c r="N262" s="246"/>
      <c r="O262" s="246"/>
      <c r="P262" s="246"/>
      <c r="Q262" s="246"/>
      <c r="R262" s="246"/>
      <c r="S262" s="246"/>
      <c r="T262" s="247"/>
      <c r="AT262" s="248" t="s">
        <v>170</v>
      </c>
      <c r="AU262" s="248" t="s">
        <v>87</v>
      </c>
      <c r="AV262" s="11" t="s">
        <v>87</v>
      </c>
      <c r="AW262" s="11" t="s">
        <v>39</v>
      </c>
      <c r="AX262" s="11" t="s">
        <v>76</v>
      </c>
      <c r="AY262" s="248" t="s">
        <v>158</v>
      </c>
    </row>
    <row r="263" s="13" customFormat="1">
      <c r="B263" s="259"/>
      <c r="C263" s="260"/>
      <c r="D263" s="234" t="s">
        <v>170</v>
      </c>
      <c r="E263" s="261" t="s">
        <v>21</v>
      </c>
      <c r="F263" s="262" t="s">
        <v>179</v>
      </c>
      <c r="G263" s="260"/>
      <c r="H263" s="263">
        <v>5.2800000000000002</v>
      </c>
      <c r="I263" s="264"/>
      <c r="J263" s="260"/>
      <c r="K263" s="260"/>
      <c r="L263" s="265"/>
      <c r="M263" s="266"/>
      <c r="N263" s="267"/>
      <c r="O263" s="267"/>
      <c r="P263" s="267"/>
      <c r="Q263" s="267"/>
      <c r="R263" s="267"/>
      <c r="S263" s="267"/>
      <c r="T263" s="268"/>
      <c r="AT263" s="269" t="s">
        <v>170</v>
      </c>
      <c r="AU263" s="269" t="s">
        <v>87</v>
      </c>
      <c r="AV263" s="13" t="s">
        <v>164</v>
      </c>
      <c r="AW263" s="13" t="s">
        <v>39</v>
      </c>
      <c r="AX263" s="13" t="s">
        <v>84</v>
      </c>
      <c r="AY263" s="269" t="s">
        <v>158</v>
      </c>
    </row>
    <row r="264" s="1" customFormat="1" ht="16.5" customHeight="1">
      <c r="B264" s="46"/>
      <c r="C264" s="222" t="s">
        <v>380</v>
      </c>
      <c r="D264" s="222" t="s">
        <v>160</v>
      </c>
      <c r="E264" s="223" t="s">
        <v>381</v>
      </c>
      <c r="F264" s="224" t="s">
        <v>382</v>
      </c>
      <c r="G264" s="225" t="s">
        <v>110</v>
      </c>
      <c r="H264" s="226">
        <v>13.640000000000001</v>
      </c>
      <c r="I264" s="227"/>
      <c r="J264" s="228">
        <f>ROUND(I264*H264,2)</f>
        <v>0</v>
      </c>
      <c r="K264" s="224" t="s">
        <v>163</v>
      </c>
      <c r="L264" s="72"/>
      <c r="M264" s="229" t="s">
        <v>21</v>
      </c>
      <c r="N264" s="230" t="s">
        <v>47</v>
      </c>
      <c r="O264" s="47"/>
      <c r="P264" s="231">
        <f>O264*H264</f>
        <v>0</v>
      </c>
      <c r="Q264" s="231">
        <v>0.00726</v>
      </c>
      <c r="R264" s="231">
        <f>Q264*H264</f>
        <v>0.099026400000000001</v>
      </c>
      <c r="S264" s="231">
        <v>0</v>
      </c>
      <c r="T264" s="232">
        <f>S264*H264</f>
        <v>0</v>
      </c>
      <c r="AR264" s="24" t="s">
        <v>164</v>
      </c>
      <c r="AT264" s="24" t="s">
        <v>160</v>
      </c>
      <c r="AU264" s="24" t="s">
        <v>87</v>
      </c>
      <c r="AY264" s="24" t="s">
        <v>158</v>
      </c>
      <c r="BE264" s="233">
        <f>IF(N264="základní",J264,0)</f>
        <v>0</v>
      </c>
      <c r="BF264" s="233">
        <f>IF(N264="snížená",J264,0)</f>
        <v>0</v>
      </c>
      <c r="BG264" s="233">
        <f>IF(N264="zákl. přenesená",J264,0)</f>
        <v>0</v>
      </c>
      <c r="BH264" s="233">
        <f>IF(N264="sníž. přenesená",J264,0)</f>
        <v>0</v>
      </c>
      <c r="BI264" s="233">
        <f>IF(N264="nulová",J264,0)</f>
        <v>0</v>
      </c>
      <c r="BJ264" s="24" t="s">
        <v>84</v>
      </c>
      <c r="BK264" s="233">
        <f>ROUND(I264*H264,2)</f>
        <v>0</v>
      </c>
      <c r="BL264" s="24" t="s">
        <v>164</v>
      </c>
      <c r="BM264" s="24" t="s">
        <v>383</v>
      </c>
    </row>
    <row r="265" s="1" customFormat="1">
      <c r="B265" s="46"/>
      <c r="C265" s="74"/>
      <c r="D265" s="234" t="s">
        <v>166</v>
      </c>
      <c r="E265" s="74"/>
      <c r="F265" s="235" t="s">
        <v>384</v>
      </c>
      <c r="G265" s="74"/>
      <c r="H265" s="74"/>
      <c r="I265" s="192"/>
      <c r="J265" s="74"/>
      <c r="K265" s="74"/>
      <c r="L265" s="72"/>
      <c r="M265" s="236"/>
      <c r="N265" s="47"/>
      <c r="O265" s="47"/>
      <c r="P265" s="47"/>
      <c r="Q265" s="47"/>
      <c r="R265" s="47"/>
      <c r="S265" s="47"/>
      <c r="T265" s="95"/>
      <c r="AT265" s="24" t="s">
        <v>166</v>
      </c>
      <c r="AU265" s="24" t="s">
        <v>87</v>
      </c>
    </row>
    <row r="266" s="1" customFormat="1">
      <c r="B266" s="46"/>
      <c r="C266" s="74"/>
      <c r="D266" s="234" t="s">
        <v>168</v>
      </c>
      <c r="E266" s="74"/>
      <c r="F266" s="237" t="s">
        <v>385</v>
      </c>
      <c r="G266" s="74"/>
      <c r="H266" s="74"/>
      <c r="I266" s="192"/>
      <c r="J266" s="74"/>
      <c r="K266" s="74"/>
      <c r="L266" s="72"/>
      <c r="M266" s="236"/>
      <c r="N266" s="47"/>
      <c r="O266" s="47"/>
      <c r="P266" s="47"/>
      <c r="Q266" s="47"/>
      <c r="R266" s="47"/>
      <c r="S266" s="47"/>
      <c r="T266" s="95"/>
      <c r="AT266" s="24" t="s">
        <v>168</v>
      </c>
      <c r="AU266" s="24" t="s">
        <v>87</v>
      </c>
    </row>
    <row r="267" s="12" customFormat="1">
      <c r="B267" s="249"/>
      <c r="C267" s="250"/>
      <c r="D267" s="234" t="s">
        <v>170</v>
      </c>
      <c r="E267" s="251" t="s">
        <v>21</v>
      </c>
      <c r="F267" s="252" t="s">
        <v>377</v>
      </c>
      <c r="G267" s="250"/>
      <c r="H267" s="251" t="s">
        <v>21</v>
      </c>
      <c r="I267" s="253"/>
      <c r="J267" s="250"/>
      <c r="K267" s="250"/>
      <c r="L267" s="254"/>
      <c r="M267" s="255"/>
      <c r="N267" s="256"/>
      <c r="O267" s="256"/>
      <c r="P267" s="256"/>
      <c r="Q267" s="256"/>
      <c r="R267" s="256"/>
      <c r="S267" s="256"/>
      <c r="T267" s="257"/>
      <c r="AT267" s="258" t="s">
        <v>170</v>
      </c>
      <c r="AU267" s="258" t="s">
        <v>87</v>
      </c>
      <c r="AV267" s="12" t="s">
        <v>84</v>
      </c>
      <c r="AW267" s="12" t="s">
        <v>39</v>
      </c>
      <c r="AX267" s="12" t="s">
        <v>76</v>
      </c>
      <c r="AY267" s="258" t="s">
        <v>158</v>
      </c>
    </row>
    <row r="268" s="11" customFormat="1">
      <c r="B268" s="238"/>
      <c r="C268" s="239"/>
      <c r="D268" s="234" t="s">
        <v>170</v>
      </c>
      <c r="E268" s="240" t="s">
        <v>21</v>
      </c>
      <c r="F268" s="241" t="s">
        <v>386</v>
      </c>
      <c r="G268" s="239"/>
      <c r="H268" s="242">
        <v>11.52</v>
      </c>
      <c r="I268" s="243"/>
      <c r="J268" s="239"/>
      <c r="K268" s="239"/>
      <c r="L268" s="244"/>
      <c r="M268" s="245"/>
      <c r="N268" s="246"/>
      <c r="O268" s="246"/>
      <c r="P268" s="246"/>
      <c r="Q268" s="246"/>
      <c r="R268" s="246"/>
      <c r="S268" s="246"/>
      <c r="T268" s="247"/>
      <c r="AT268" s="248" t="s">
        <v>170</v>
      </c>
      <c r="AU268" s="248" t="s">
        <v>87</v>
      </c>
      <c r="AV268" s="11" t="s">
        <v>87</v>
      </c>
      <c r="AW268" s="11" t="s">
        <v>39</v>
      </c>
      <c r="AX268" s="11" t="s">
        <v>76</v>
      </c>
      <c r="AY268" s="248" t="s">
        <v>158</v>
      </c>
    </row>
    <row r="269" s="11" customFormat="1">
      <c r="B269" s="238"/>
      <c r="C269" s="239"/>
      <c r="D269" s="234" t="s">
        <v>170</v>
      </c>
      <c r="E269" s="240" t="s">
        <v>21</v>
      </c>
      <c r="F269" s="241" t="s">
        <v>387</v>
      </c>
      <c r="G269" s="239"/>
      <c r="H269" s="242">
        <v>2.1200000000000001</v>
      </c>
      <c r="I269" s="243"/>
      <c r="J269" s="239"/>
      <c r="K269" s="239"/>
      <c r="L269" s="244"/>
      <c r="M269" s="245"/>
      <c r="N269" s="246"/>
      <c r="O269" s="246"/>
      <c r="P269" s="246"/>
      <c r="Q269" s="246"/>
      <c r="R269" s="246"/>
      <c r="S269" s="246"/>
      <c r="T269" s="247"/>
      <c r="AT269" s="248" t="s">
        <v>170</v>
      </c>
      <c r="AU269" s="248" t="s">
        <v>87</v>
      </c>
      <c r="AV269" s="11" t="s">
        <v>87</v>
      </c>
      <c r="AW269" s="11" t="s">
        <v>39</v>
      </c>
      <c r="AX269" s="11" t="s">
        <v>76</v>
      </c>
      <c r="AY269" s="248" t="s">
        <v>158</v>
      </c>
    </row>
    <row r="270" s="13" customFormat="1">
      <c r="B270" s="259"/>
      <c r="C270" s="260"/>
      <c r="D270" s="234" t="s">
        <v>170</v>
      </c>
      <c r="E270" s="261" t="s">
        <v>119</v>
      </c>
      <c r="F270" s="262" t="s">
        <v>179</v>
      </c>
      <c r="G270" s="260"/>
      <c r="H270" s="263">
        <v>13.640000000000001</v>
      </c>
      <c r="I270" s="264"/>
      <c r="J270" s="260"/>
      <c r="K270" s="260"/>
      <c r="L270" s="265"/>
      <c r="M270" s="266"/>
      <c r="N270" s="267"/>
      <c r="O270" s="267"/>
      <c r="P270" s="267"/>
      <c r="Q270" s="267"/>
      <c r="R270" s="267"/>
      <c r="S270" s="267"/>
      <c r="T270" s="268"/>
      <c r="AT270" s="269" t="s">
        <v>170</v>
      </c>
      <c r="AU270" s="269" t="s">
        <v>87</v>
      </c>
      <c r="AV270" s="13" t="s">
        <v>164</v>
      </c>
      <c r="AW270" s="13" t="s">
        <v>39</v>
      </c>
      <c r="AX270" s="13" t="s">
        <v>84</v>
      </c>
      <c r="AY270" s="269" t="s">
        <v>158</v>
      </c>
    </row>
    <row r="271" s="1" customFormat="1" ht="16.5" customHeight="1">
      <c r="B271" s="46"/>
      <c r="C271" s="222" t="s">
        <v>388</v>
      </c>
      <c r="D271" s="222" t="s">
        <v>160</v>
      </c>
      <c r="E271" s="223" t="s">
        <v>389</v>
      </c>
      <c r="F271" s="224" t="s">
        <v>390</v>
      </c>
      <c r="G271" s="225" t="s">
        <v>110</v>
      </c>
      <c r="H271" s="226">
        <v>13.640000000000001</v>
      </c>
      <c r="I271" s="227"/>
      <c r="J271" s="228">
        <f>ROUND(I271*H271,2)</f>
        <v>0</v>
      </c>
      <c r="K271" s="224" t="s">
        <v>163</v>
      </c>
      <c r="L271" s="72"/>
      <c r="M271" s="229" t="s">
        <v>21</v>
      </c>
      <c r="N271" s="230" t="s">
        <v>47</v>
      </c>
      <c r="O271" s="47"/>
      <c r="P271" s="231">
        <f>O271*H271</f>
        <v>0</v>
      </c>
      <c r="Q271" s="231">
        <v>0.00085999999999999998</v>
      </c>
      <c r="R271" s="231">
        <f>Q271*H271</f>
        <v>0.0117304</v>
      </c>
      <c r="S271" s="231">
        <v>0</v>
      </c>
      <c r="T271" s="232">
        <f>S271*H271</f>
        <v>0</v>
      </c>
      <c r="AR271" s="24" t="s">
        <v>164</v>
      </c>
      <c r="AT271" s="24" t="s">
        <v>160</v>
      </c>
      <c r="AU271" s="24" t="s">
        <v>87</v>
      </c>
      <c r="AY271" s="24" t="s">
        <v>158</v>
      </c>
      <c r="BE271" s="233">
        <f>IF(N271="základní",J271,0)</f>
        <v>0</v>
      </c>
      <c r="BF271" s="233">
        <f>IF(N271="snížená",J271,0)</f>
        <v>0</v>
      </c>
      <c r="BG271" s="233">
        <f>IF(N271="zákl. přenesená",J271,0)</f>
        <v>0</v>
      </c>
      <c r="BH271" s="233">
        <f>IF(N271="sníž. přenesená",J271,0)</f>
        <v>0</v>
      </c>
      <c r="BI271" s="233">
        <f>IF(N271="nulová",J271,0)</f>
        <v>0</v>
      </c>
      <c r="BJ271" s="24" t="s">
        <v>84</v>
      </c>
      <c r="BK271" s="233">
        <f>ROUND(I271*H271,2)</f>
        <v>0</v>
      </c>
      <c r="BL271" s="24" t="s">
        <v>164</v>
      </c>
      <c r="BM271" s="24" t="s">
        <v>391</v>
      </c>
    </row>
    <row r="272" s="1" customFormat="1">
      <c r="B272" s="46"/>
      <c r="C272" s="74"/>
      <c r="D272" s="234" t="s">
        <v>166</v>
      </c>
      <c r="E272" s="74"/>
      <c r="F272" s="235" t="s">
        <v>392</v>
      </c>
      <c r="G272" s="74"/>
      <c r="H272" s="74"/>
      <c r="I272" s="192"/>
      <c r="J272" s="74"/>
      <c r="K272" s="74"/>
      <c r="L272" s="72"/>
      <c r="M272" s="236"/>
      <c r="N272" s="47"/>
      <c r="O272" s="47"/>
      <c r="P272" s="47"/>
      <c r="Q272" s="47"/>
      <c r="R272" s="47"/>
      <c r="S272" s="47"/>
      <c r="T272" s="95"/>
      <c r="AT272" s="24" t="s">
        <v>166</v>
      </c>
      <c r="AU272" s="24" t="s">
        <v>87</v>
      </c>
    </row>
    <row r="273" s="1" customFormat="1">
      <c r="B273" s="46"/>
      <c r="C273" s="74"/>
      <c r="D273" s="234" t="s">
        <v>168</v>
      </c>
      <c r="E273" s="74"/>
      <c r="F273" s="237" t="s">
        <v>385</v>
      </c>
      <c r="G273" s="74"/>
      <c r="H273" s="74"/>
      <c r="I273" s="192"/>
      <c r="J273" s="74"/>
      <c r="K273" s="74"/>
      <c r="L273" s="72"/>
      <c r="M273" s="236"/>
      <c r="N273" s="47"/>
      <c r="O273" s="47"/>
      <c r="P273" s="47"/>
      <c r="Q273" s="47"/>
      <c r="R273" s="47"/>
      <c r="S273" s="47"/>
      <c r="T273" s="95"/>
      <c r="AT273" s="24" t="s">
        <v>168</v>
      </c>
      <c r="AU273" s="24" t="s">
        <v>87</v>
      </c>
    </row>
    <row r="274" s="11" customFormat="1">
      <c r="B274" s="238"/>
      <c r="C274" s="239"/>
      <c r="D274" s="234" t="s">
        <v>170</v>
      </c>
      <c r="E274" s="240" t="s">
        <v>21</v>
      </c>
      <c r="F274" s="241" t="s">
        <v>119</v>
      </c>
      <c r="G274" s="239"/>
      <c r="H274" s="242">
        <v>13.640000000000001</v>
      </c>
      <c r="I274" s="243"/>
      <c r="J274" s="239"/>
      <c r="K274" s="239"/>
      <c r="L274" s="244"/>
      <c r="M274" s="245"/>
      <c r="N274" s="246"/>
      <c r="O274" s="246"/>
      <c r="P274" s="246"/>
      <c r="Q274" s="246"/>
      <c r="R274" s="246"/>
      <c r="S274" s="246"/>
      <c r="T274" s="247"/>
      <c r="AT274" s="248" t="s">
        <v>170</v>
      </c>
      <c r="AU274" s="248" t="s">
        <v>87</v>
      </c>
      <c r="AV274" s="11" t="s">
        <v>87</v>
      </c>
      <c r="AW274" s="11" t="s">
        <v>39</v>
      </c>
      <c r="AX274" s="11" t="s">
        <v>84</v>
      </c>
      <c r="AY274" s="248" t="s">
        <v>158</v>
      </c>
    </row>
    <row r="275" s="1" customFormat="1" ht="25.5" customHeight="1">
      <c r="B275" s="46"/>
      <c r="C275" s="222" t="s">
        <v>393</v>
      </c>
      <c r="D275" s="222" t="s">
        <v>160</v>
      </c>
      <c r="E275" s="223" t="s">
        <v>394</v>
      </c>
      <c r="F275" s="224" t="s">
        <v>395</v>
      </c>
      <c r="G275" s="225" t="s">
        <v>349</v>
      </c>
      <c r="H275" s="226">
        <v>0.11</v>
      </c>
      <c r="I275" s="227"/>
      <c r="J275" s="228">
        <f>ROUND(I275*H275,2)</f>
        <v>0</v>
      </c>
      <c r="K275" s="224" t="s">
        <v>163</v>
      </c>
      <c r="L275" s="72"/>
      <c r="M275" s="229" t="s">
        <v>21</v>
      </c>
      <c r="N275" s="230" t="s">
        <v>47</v>
      </c>
      <c r="O275" s="47"/>
      <c r="P275" s="231">
        <f>O275*H275</f>
        <v>0</v>
      </c>
      <c r="Q275" s="231">
        <v>1.0563100000000001</v>
      </c>
      <c r="R275" s="231">
        <f>Q275*H275</f>
        <v>0.11619410000000001</v>
      </c>
      <c r="S275" s="231">
        <v>0</v>
      </c>
      <c r="T275" s="232">
        <f>S275*H275</f>
        <v>0</v>
      </c>
      <c r="AR275" s="24" t="s">
        <v>164</v>
      </c>
      <c r="AT275" s="24" t="s">
        <v>160</v>
      </c>
      <c r="AU275" s="24" t="s">
        <v>87</v>
      </c>
      <c r="AY275" s="24" t="s">
        <v>158</v>
      </c>
      <c r="BE275" s="233">
        <f>IF(N275="základní",J275,0)</f>
        <v>0</v>
      </c>
      <c r="BF275" s="233">
        <f>IF(N275="snížená",J275,0)</f>
        <v>0</v>
      </c>
      <c r="BG275" s="233">
        <f>IF(N275="zákl. přenesená",J275,0)</f>
        <v>0</v>
      </c>
      <c r="BH275" s="233">
        <f>IF(N275="sníž. přenesená",J275,0)</f>
        <v>0</v>
      </c>
      <c r="BI275" s="233">
        <f>IF(N275="nulová",J275,0)</f>
        <v>0</v>
      </c>
      <c r="BJ275" s="24" t="s">
        <v>84</v>
      </c>
      <c r="BK275" s="233">
        <f>ROUND(I275*H275,2)</f>
        <v>0</v>
      </c>
      <c r="BL275" s="24" t="s">
        <v>164</v>
      </c>
      <c r="BM275" s="24" t="s">
        <v>396</v>
      </c>
    </row>
    <row r="276" s="1" customFormat="1">
      <c r="B276" s="46"/>
      <c r="C276" s="74"/>
      <c r="D276" s="234" t="s">
        <v>166</v>
      </c>
      <c r="E276" s="74"/>
      <c r="F276" s="235" t="s">
        <v>397</v>
      </c>
      <c r="G276" s="74"/>
      <c r="H276" s="74"/>
      <c r="I276" s="192"/>
      <c r="J276" s="74"/>
      <c r="K276" s="74"/>
      <c r="L276" s="72"/>
      <c r="M276" s="236"/>
      <c r="N276" s="47"/>
      <c r="O276" s="47"/>
      <c r="P276" s="47"/>
      <c r="Q276" s="47"/>
      <c r="R276" s="47"/>
      <c r="S276" s="47"/>
      <c r="T276" s="95"/>
      <c r="AT276" s="24" t="s">
        <v>166</v>
      </c>
      <c r="AU276" s="24" t="s">
        <v>87</v>
      </c>
    </row>
    <row r="277" s="1" customFormat="1">
      <c r="B277" s="46"/>
      <c r="C277" s="74"/>
      <c r="D277" s="234" t="s">
        <v>168</v>
      </c>
      <c r="E277" s="74"/>
      <c r="F277" s="237" t="s">
        <v>398</v>
      </c>
      <c r="G277" s="74"/>
      <c r="H277" s="74"/>
      <c r="I277" s="192"/>
      <c r="J277" s="74"/>
      <c r="K277" s="74"/>
      <c r="L277" s="72"/>
      <c r="M277" s="236"/>
      <c r="N277" s="47"/>
      <c r="O277" s="47"/>
      <c r="P277" s="47"/>
      <c r="Q277" s="47"/>
      <c r="R277" s="47"/>
      <c r="S277" s="47"/>
      <c r="T277" s="95"/>
      <c r="AT277" s="24" t="s">
        <v>168</v>
      </c>
      <c r="AU277" s="24" t="s">
        <v>87</v>
      </c>
    </row>
    <row r="278" s="12" customFormat="1">
      <c r="B278" s="249"/>
      <c r="C278" s="250"/>
      <c r="D278" s="234" t="s">
        <v>170</v>
      </c>
      <c r="E278" s="251" t="s">
        <v>21</v>
      </c>
      <c r="F278" s="252" t="s">
        <v>399</v>
      </c>
      <c r="G278" s="250"/>
      <c r="H278" s="251" t="s">
        <v>21</v>
      </c>
      <c r="I278" s="253"/>
      <c r="J278" s="250"/>
      <c r="K278" s="250"/>
      <c r="L278" s="254"/>
      <c r="M278" s="255"/>
      <c r="N278" s="256"/>
      <c r="O278" s="256"/>
      <c r="P278" s="256"/>
      <c r="Q278" s="256"/>
      <c r="R278" s="256"/>
      <c r="S278" s="256"/>
      <c r="T278" s="257"/>
      <c r="AT278" s="258" t="s">
        <v>170</v>
      </c>
      <c r="AU278" s="258" t="s">
        <v>87</v>
      </c>
      <c r="AV278" s="12" t="s">
        <v>84</v>
      </c>
      <c r="AW278" s="12" t="s">
        <v>39</v>
      </c>
      <c r="AX278" s="12" t="s">
        <v>76</v>
      </c>
      <c r="AY278" s="258" t="s">
        <v>158</v>
      </c>
    </row>
    <row r="279" s="11" customFormat="1">
      <c r="B279" s="238"/>
      <c r="C279" s="239"/>
      <c r="D279" s="234" t="s">
        <v>170</v>
      </c>
      <c r="E279" s="240" t="s">
        <v>21</v>
      </c>
      <c r="F279" s="241" t="s">
        <v>400</v>
      </c>
      <c r="G279" s="239"/>
      <c r="H279" s="242">
        <v>0.11</v>
      </c>
      <c r="I279" s="243"/>
      <c r="J279" s="239"/>
      <c r="K279" s="239"/>
      <c r="L279" s="244"/>
      <c r="M279" s="245"/>
      <c r="N279" s="246"/>
      <c r="O279" s="246"/>
      <c r="P279" s="246"/>
      <c r="Q279" s="246"/>
      <c r="R279" s="246"/>
      <c r="S279" s="246"/>
      <c r="T279" s="247"/>
      <c r="AT279" s="248" t="s">
        <v>170</v>
      </c>
      <c r="AU279" s="248" t="s">
        <v>87</v>
      </c>
      <c r="AV279" s="11" t="s">
        <v>87</v>
      </c>
      <c r="AW279" s="11" t="s">
        <v>39</v>
      </c>
      <c r="AX279" s="11" t="s">
        <v>84</v>
      </c>
      <c r="AY279" s="248" t="s">
        <v>158</v>
      </c>
    </row>
    <row r="280" s="10" customFormat="1" ht="29.88" customHeight="1">
      <c r="B280" s="206"/>
      <c r="C280" s="207"/>
      <c r="D280" s="208" t="s">
        <v>75</v>
      </c>
      <c r="E280" s="220" t="s">
        <v>164</v>
      </c>
      <c r="F280" s="220" t="s">
        <v>401</v>
      </c>
      <c r="G280" s="207"/>
      <c r="H280" s="207"/>
      <c r="I280" s="210"/>
      <c r="J280" s="221">
        <f>BK280</f>
        <v>0</v>
      </c>
      <c r="K280" s="207"/>
      <c r="L280" s="212"/>
      <c r="M280" s="213"/>
      <c r="N280" s="214"/>
      <c r="O280" s="214"/>
      <c r="P280" s="215">
        <f>SUM(P281:P284)</f>
        <v>0</v>
      </c>
      <c r="Q280" s="214"/>
      <c r="R280" s="215">
        <f>SUM(R281:R284)</f>
        <v>0</v>
      </c>
      <c r="S280" s="214"/>
      <c r="T280" s="216">
        <f>SUM(T281:T284)</f>
        <v>0</v>
      </c>
      <c r="AR280" s="217" t="s">
        <v>84</v>
      </c>
      <c r="AT280" s="218" t="s">
        <v>75</v>
      </c>
      <c r="AU280" s="218" t="s">
        <v>84</v>
      </c>
      <c r="AY280" s="217" t="s">
        <v>158</v>
      </c>
      <c r="BK280" s="219">
        <f>SUM(BK281:BK284)</f>
        <v>0</v>
      </c>
    </row>
    <row r="281" s="1" customFormat="1" ht="16.5" customHeight="1">
      <c r="B281" s="46"/>
      <c r="C281" s="222" t="s">
        <v>402</v>
      </c>
      <c r="D281" s="222" t="s">
        <v>160</v>
      </c>
      <c r="E281" s="223" t="s">
        <v>403</v>
      </c>
      <c r="F281" s="224" t="s">
        <v>404</v>
      </c>
      <c r="G281" s="225" t="s">
        <v>110</v>
      </c>
      <c r="H281" s="226">
        <v>3.2400000000000002</v>
      </c>
      <c r="I281" s="227"/>
      <c r="J281" s="228">
        <f>ROUND(I281*H281,2)</f>
        <v>0</v>
      </c>
      <c r="K281" s="224" t="s">
        <v>163</v>
      </c>
      <c r="L281" s="72"/>
      <c r="M281" s="229" t="s">
        <v>21</v>
      </c>
      <c r="N281" s="230" t="s">
        <v>47</v>
      </c>
      <c r="O281" s="47"/>
      <c r="P281" s="231">
        <f>O281*H281</f>
        <v>0</v>
      </c>
      <c r="Q281" s="231">
        <v>0</v>
      </c>
      <c r="R281" s="231">
        <f>Q281*H281</f>
        <v>0</v>
      </c>
      <c r="S281" s="231">
        <v>0</v>
      </c>
      <c r="T281" s="232">
        <f>S281*H281</f>
        <v>0</v>
      </c>
      <c r="AR281" s="24" t="s">
        <v>164</v>
      </c>
      <c r="AT281" s="24" t="s">
        <v>160</v>
      </c>
      <c r="AU281" s="24" t="s">
        <v>87</v>
      </c>
      <c r="AY281" s="24" t="s">
        <v>158</v>
      </c>
      <c r="BE281" s="233">
        <f>IF(N281="základní",J281,0)</f>
        <v>0</v>
      </c>
      <c r="BF281" s="233">
        <f>IF(N281="snížená",J281,0)</f>
        <v>0</v>
      </c>
      <c r="BG281" s="233">
        <f>IF(N281="zákl. přenesená",J281,0)</f>
        <v>0</v>
      </c>
      <c r="BH281" s="233">
        <f>IF(N281="sníž. přenesená",J281,0)</f>
        <v>0</v>
      </c>
      <c r="BI281" s="233">
        <f>IF(N281="nulová",J281,0)</f>
        <v>0</v>
      </c>
      <c r="BJ281" s="24" t="s">
        <v>84</v>
      </c>
      <c r="BK281" s="233">
        <f>ROUND(I281*H281,2)</f>
        <v>0</v>
      </c>
      <c r="BL281" s="24" t="s">
        <v>164</v>
      </c>
      <c r="BM281" s="24" t="s">
        <v>405</v>
      </c>
    </row>
    <row r="282" s="1" customFormat="1">
      <c r="B282" s="46"/>
      <c r="C282" s="74"/>
      <c r="D282" s="234" t="s">
        <v>166</v>
      </c>
      <c r="E282" s="74"/>
      <c r="F282" s="235" t="s">
        <v>406</v>
      </c>
      <c r="G282" s="74"/>
      <c r="H282" s="74"/>
      <c r="I282" s="192"/>
      <c r="J282" s="74"/>
      <c r="K282" s="74"/>
      <c r="L282" s="72"/>
      <c r="M282" s="236"/>
      <c r="N282" s="47"/>
      <c r="O282" s="47"/>
      <c r="P282" s="47"/>
      <c r="Q282" s="47"/>
      <c r="R282" s="47"/>
      <c r="S282" s="47"/>
      <c r="T282" s="95"/>
      <c r="AT282" s="24" t="s">
        <v>166</v>
      </c>
      <c r="AU282" s="24" t="s">
        <v>87</v>
      </c>
    </row>
    <row r="283" s="1" customFormat="1">
      <c r="B283" s="46"/>
      <c r="C283" s="74"/>
      <c r="D283" s="234" t="s">
        <v>168</v>
      </c>
      <c r="E283" s="74"/>
      <c r="F283" s="237" t="s">
        <v>407</v>
      </c>
      <c r="G283" s="74"/>
      <c r="H283" s="74"/>
      <c r="I283" s="192"/>
      <c r="J283" s="74"/>
      <c r="K283" s="74"/>
      <c r="L283" s="72"/>
      <c r="M283" s="236"/>
      <c r="N283" s="47"/>
      <c r="O283" s="47"/>
      <c r="P283" s="47"/>
      <c r="Q283" s="47"/>
      <c r="R283" s="47"/>
      <c r="S283" s="47"/>
      <c r="T283" s="95"/>
      <c r="AT283" s="24" t="s">
        <v>168</v>
      </c>
      <c r="AU283" s="24" t="s">
        <v>87</v>
      </c>
    </row>
    <row r="284" s="11" customFormat="1">
      <c r="B284" s="238"/>
      <c r="C284" s="239"/>
      <c r="D284" s="234" t="s">
        <v>170</v>
      </c>
      <c r="E284" s="240" t="s">
        <v>21</v>
      </c>
      <c r="F284" s="241" t="s">
        <v>408</v>
      </c>
      <c r="G284" s="239"/>
      <c r="H284" s="242">
        <v>3.2400000000000002</v>
      </c>
      <c r="I284" s="243"/>
      <c r="J284" s="239"/>
      <c r="K284" s="239"/>
      <c r="L284" s="244"/>
      <c r="M284" s="245"/>
      <c r="N284" s="246"/>
      <c r="O284" s="246"/>
      <c r="P284" s="246"/>
      <c r="Q284" s="246"/>
      <c r="R284" s="246"/>
      <c r="S284" s="246"/>
      <c r="T284" s="247"/>
      <c r="AT284" s="248" t="s">
        <v>170</v>
      </c>
      <c r="AU284" s="248" t="s">
        <v>87</v>
      </c>
      <c r="AV284" s="11" t="s">
        <v>87</v>
      </c>
      <c r="AW284" s="11" t="s">
        <v>39</v>
      </c>
      <c r="AX284" s="11" t="s">
        <v>84</v>
      </c>
      <c r="AY284" s="248" t="s">
        <v>158</v>
      </c>
    </row>
    <row r="285" s="10" customFormat="1" ht="29.88" customHeight="1">
      <c r="B285" s="206"/>
      <c r="C285" s="207"/>
      <c r="D285" s="208" t="s">
        <v>75</v>
      </c>
      <c r="E285" s="220" t="s">
        <v>237</v>
      </c>
      <c r="F285" s="220" t="s">
        <v>409</v>
      </c>
      <c r="G285" s="207"/>
      <c r="H285" s="207"/>
      <c r="I285" s="210"/>
      <c r="J285" s="221">
        <f>BK285</f>
        <v>0</v>
      </c>
      <c r="K285" s="207"/>
      <c r="L285" s="212"/>
      <c r="M285" s="213"/>
      <c r="N285" s="214"/>
      <c r="O285" s="214"/>
      <c r="P285" s="215">
        <f>SUM(P286:P294)</f>
        <v>0</v>
      </c>
      <c r="Q285" s="214"/>
      <c r="R285" s="215">
        <f>SUM(R286:R294)</f>
        <v>15.027000000000001</v>
      </c>
      <c r="S285" s="214"/>
      <c r="T285" s="216">
        <f>SUM(T286:T294)</f>
        <v>0</v>
      </c>
      <c r="AR285" s="217" t="s">
        <v>84</v>
      </c>
      <c r="AT285" s="218" t="s">
        <v>75</v>
      </c>
      <c r="AU285" s="218" t="s">
        <v>84</v>
      </c>
      <c r="AY285" s="217" t="s">
        <v>158</v>
      </c>
      <c r="BK285" s="219">
        <f>SUM(BK286:BK294)</f>
        <v>0</v>
      </c>
    </row>
    <row r="286" s="1" customFormat="1" ht="16.5" customHeight="1">
      <c r="B286" s="46"/>
      <c r="C286" s="222" t="s">
        <v>410</v>
      </c>
      <c r="D286" s="222" t="s">
        <v>160</v>
      </c>
      <c r="E286" s="223" t="s">
        <v>411</v>
      </c>
      <c r="F286" s="224" t="s">
        <v>412</v>
      </c>
      <c r="G286" s="225" t="s">
        <v>125</v>
      </c>
      <c r="H286" s="226">
        <v>15027</v>
      </c>
      <c r="I286" s="227"/>
      <c r="J286" s="228">
        <f>ROUND(I286*H286,2)</f>
        <v>0</v>
      </c>
      <c r="K286" s="224" t="s">
        <v>21</v>
      </c>
      <c r="L286" s="72"/>
      <c r="M286" s="229" t="s">
        <v>21</v>
      </c>
      <c r="N286" s="230" t="s">
        <v>47</v>
      </c>
      <c r="O286" s="47"/>
      <c r="P286" s="231">
        <f>O286*H286</f>
        <v>0</v>
      </c>
      <c r="Q286" s="231">
        <v>0</v>
      </c>
      <c r="R286" s="231">
        <f>Q286*H286</f>
        <v>0</v>
      </c>
      <c r="S286" s="231">
        <v>0</v>
      </c>
      <c r="T286" s="232">
        <f>S286*H286</f>
        <v>0</v>
      </c>
      <c r="AR286" s="24" t="s">
        <v>164</v>
      </c>
      <c r="AT286" s="24" t="s">
        <v>160</v>
      </c>
      <c r="AU286" s="24" t="s">
        <v>87</v>
      </c>
      <c r="AY286" s="24" t="s">
        <v>158</v>
      </c>
      <c r="BE286" s="233">
        <f>IF(N286="základní",J286,0)</f>
        <v>0</v>
      </c>
      <c r="BF286" s="233">
        <f>IF(N286="snížená",J286,0)</f>
        <v>0</v>
      </c>
      <c r="BG286" s="233">
        <f>IF(N286="zákl. přenesená",J286,0)</f>
        <v>0</v>
      </c>
      <c r="BH286" s="233">
        <f>IF(N286="sníž. přenesená",J286,0)</f>
        <v>0</v>
      </c>
      <c r="BI286" s="233">
        <f>IF(N286="nulová",J286,0)</f>
        <v>0</v>
      </c>
      <c r="BJ286" s="24" t="s">
        <v>84</v>
      </c>
      <c r="BK286" s="233">
        <f>ROUND(I286*H286,2)</f>
        <v>0</v>
      </c>
      <c r="BL286" s="24" t="s">
        <v>164</v>
      </c>
      <c r="BM286" s="24" t="s">
        <v>413</v>
      </c>
    </row>
    <row r="287" s="1" customFormat="1">
      <c r="B287" s="46"/>
      <c r="C287" s="74"/>
      <c r="D287" s="234" t="s">
        <v>166</v>
      </c>
      <c r="E287" s="74"/>
      <c r="F287" s="235" t="s">
        <v>414</v>
      </c>
      <c r="G287" s="74"/>
      <c r="H287" s="74"/>
      <c r="I287" s="192"/>
      <c r="J287" s="74"/>
      <c r="K287" s="74"/>
      <c r="L287" s="72"/>
      <c r="M287" s="236"/>
      <c r="N287" s="47"/>
      <c r="O287" s="47"/>
      <c r="P287" s="47"/>
      <c r="Q287" s="47"/>
      <c r="R287" s="47"/>
      <c r="S287" s="47"/>
      <c r="T287" s="95"/>
      <c r="AT287" s="24" t="s">
        <v>166</v>
      </c>
      <c r="AU287" s="24" t="s">
        <v>87</v>
      </c>
    </row>
    <row r="288" s="11" customFormat="1">
      <c r="B288" s="238"/>
      <c r="C288" s="239"/>
      <c r="D288" s="234" t="s">
        <v>170</v>
      </c>
      <c r="E288" s="240" t="s">
        <v>21</v>
      </c>
      <c r="F288" s="241" t="s">
        <v>415</v>
      </c>
      <c r="G288" s="239"/>
      <c r="H288" s="242">
        <v>15027</v>
      </c>
      <c r="I288" s="243"/>
      <c r="J288" s="239"/>
      <c r="K288" s="239"/>
      <c r="L288" s="244"/>
      <c r="M288" s="245"/>
      <c r="N288" s="246"/>
      <c r="O288" s="246"/>
      <c r="P288" s="246"/>
      <c r="Q288" s="246"/>
      <c r="R288" s="246"/>
      <c r="S288" s="246"/>
      <c r="T288" s="247"/>
      <c r="AT288" s="248" t="s">
        <v>170</v>
      </c>
      <c r="AU288" s="248" t="s">
        <v>87</v>
      </c>
      <c r="AV288" s="11" t="s">
        <v>87</v>
      </c>
      <c r="AW288" s="11" t="s">
        <v>39</v>
      </c>
      <c r="AX288" s="11" t="s">
        <v>84</v>
      </c>
      <c r="AY288" s="248" t="s">
        <v>158</v>
      </c>
    </row>
    <row r="289" s="1" customFormat="1" ht="16.5" customHeight="1">
      <c r="B289" s="46"/>
      <c r="C289" s="281" t="s">
        <v>416</v>
      </c>
      <c r="D289" s="281" t="s">
        <v>251</v>
      </c>
      <c r="E289" s="282" t="s">
        <v>417</v>
      </c>
      <c r="F289" s="283" t="s">
        <v>418</v>
      </c>
      <c r="G289" s="284" t="s">
        <v>125</v>
      </c>
      <c r="H289" s="285">
        <v>15027</v>
      </c>
      <c r="I289" s="286"/>
      <c r="J289" s="287">
        <f>ROUND(I289*H289,2)</f>
        <v>0</v>
      </c>
      <c r="K289" s="283" t="s">
        <v>21</v>
      </c>
      <c r="L289" s="288"/>
      <c r="M289" s="289" t="s">
        <v>21</v>
      </c>
      <c r="N289" s="290" t="s">
        <v>47</v>
      </c>
      <c r="O289" s="47"/>
      <c r="P289" s="231">
        <f>O289*H289</f>
        <v>0</v>
      </c>
      <c r="Q289" s="231">
        <v>0.001</v>
      </c>
      <c r="R289" s="231">
        <f>Q289*H289</f>
        <v>15.027000000000001</v>
      </c>
      <c r="S289" s="231">
        <v>0</v>
      </c>
      <c r="T289" s="232">
        <f>S289*H289</f>
        <v>0</v>
      </c>
      <c r="AR289" s="24" t="s">
        <v>228</v>
      </c>
      <c r="AT289" s="24" t="s">
        <v>251</v>
      </c>
      <c r="AU289" s="24" t="s">
        <v>87</v>
      </c>
      <c r="AY289" s="24" t="s">
        <v>158</v>
      </c>
      <c r="BE289" s="233">
        <f>IF(N289="základní",J289,0)</f>
        <v>0</v>
      </c>
      <c r="BF289" s="233">
        <f>IF(N289="snížená",J289,0)</f>
        <v>0</v>
      </c>
      <c r="BG289" s="233">
        <f>IF(N289="zákl. přenesená",J289,0)</f>
        <v>0</v>
      </c>
      <c r="BH289" s="233">
        <f>IF(N289="sníž. přenesená",J289,0)</f>
        <v>0</v>
      </c>
      <c r="BI289" s="233">
        <f>IF(N289="nulová",J289,0)</f>
        <v>0</v>
      </c>
      <c r="BJ289" s="24" t="s">
        <v>84</v>
      </c>
      <c r="BK289" s="233">
        <f>ROUND(I289*H289,2)</f>
        <v>0</v>
      </c>
      <c r="BL289" s="24" t="s">
        <v>164</v>
      </c>
      <c r="BM289" s="24" t="s">
        <v>419</v>
      </c>
    </row>
    <row r="290" s="1" customFormat="1">
      <c r="B290" s="46"/>
      <c r="C290" s="74"/>
      <c r="D290" s="234" t="s">
        <v>166</v>
      </c>
      <c r="E290" s="74"/>
      <c r="F290" s="235" t="s">
        <v>420</v>
      </c>
      <c r="G290" s="74"/>
      <c r="H290" s="74"/>
      <c r="I290" s="192"/>
      <c r="J290" s="74"/>
      <c r="K290" s="74"/>
      <c r="L290" s="72"/>
      <c r="M290" s="236"/>
      <c r="N290" s="47"/>
      <c r="O290" s="47"/>
      <c r="P290" s="47"/>
      <c r="Q290" s="47"/>
      <c r="R290" s="47"/>
      <c r="S290" s="47"/>
      <c r="T290" s="95"/>
      <c r="AT290" s="24" t="s">
        <v>166</v>
      </c>
      <c r="AU290" s="24" t="s">
        <v>87</v>
      </c>
    </row>
    <row r="291" s="11" customFormat="1">
      <c r="B291" s="238"/>
      <c r="C291" s="239"/>
      <c r="D291" s="234" t="s">
        <v>170</v>
      </c>
      <c r="E291" s="240" t="s">
        <v>21</v>
      </c>
      <c r="F291" s="241" t="s">
        <v>421</v>
      </c>
      <c r="G291" s="239"/>
      <c r="H291" s="242">
        <v>7431.8999999999996</v>
      </c>
      <c r="I291" s="243"/>
      <c r="J291" s="239"/>
      <c r="K291" s="239"/>
      <c r="L291" s="244"/>
      <c r="M291" s="245"/>
      <c r="N291" s="246"/>
      <c r="O291" s="246"/>
      <c r="P291" s="246"/>
      <c r="Q291" s="246"/>
      <c r="R291" s="246"/>
      <c r="S291" s="246"/>
      <c r="T291" s="247"/>
      <c r="AT291" s="248" t="s">
        <v>170</v>
      </c>
      <c r="AU291" s="248" t="s">
        <v>87</v>
      </c>
      <c r="AV291" s="11" t="s">
        <v>87</v>
      </c>
      <c r="AW291" s="11" t="s">
        <v>39</v>
      </c>
      <c r="AX291" s="11" t="s">
        <v>76</v>
      </c>
      <c r="AY291" s="248" t="s">
        <v>158</v>
      </c>
    </row>
    <row r="292" s="11" customFormat="1">
      <c r="B292" s="238"/>
      <c r="C292" s="239"/>
      <c r="D292" s="234" t="s">
        <v>170</v>
      </c>
      <c r="E292" s="240" t="s">
        <v>21</v>
      </c>
      <c r="F292" s="241" t="s">
        <v>422</v>
      </c>
      <c r="G292" s="239"/>
      <c r="H292" s="242">
        <v>81.599999999999994</v>
      </c>
      <c r="I292" s="243"/>
      <c r="J292" s="239"/>
      <c r="K292" s="239"/>
      <c r="L292" s="244"/>
      <c r="M292" s="245"/>
      <c r="N292" s="246"/>
      <c r="O292" s="246"/>
      <c r="P292" s="246"/>
      <c r="Q292" s="246"/>
      <c r="R292" s="246"/>
      <c r="S292" s="246"/>
      <c r="T292" s="247"/>
      <c r="AT292" s="248" t="s">
        <v>170</v>
      </c>
      <c r="AU292" s="248" t="s">
        <v>87</v>
      </c>
      <c r="AV292" s="11" t="s">
        <v>87</v>
      </c>
      <c r="AW292" s="11" t="s">
        <v>39</v>
      </c>
      <c r="AX292" s="11" t="s">
        <v>76</v>
      </c>
      <c r="AY292" s="248" t="s">
        <v>158</v>
      </c>
    </row>
    <row r="293" s="13" customFormat="1">
      <c r="B293" s="259"/>
      <c r="C293" s="260"/>
      <c r="D293" s="234" t="s">
        <v>170</v>
      </c>
      <c r="E293" s="261" t="s">
        <v>96</v>
      </c>
      <c r="F293" s="262" t="s">
        <v>179</v>
      </c>
      <c r="G293" s="260"/>
      <c r="H293" s="263">
        <v>7513.5</v>
      </c>
      <c r="I293" s="264"/>
      <c r="J293" s="260"/>
      <c r="K293" s="260"/>
      <c r="L293" s="265"/>
      <c r="M293" s="266"/>
      <c r="N293" s="267"/>
      <c r="O293" s="267"/>
      <c r="P293" s="267"/>
      <c r="Q293" s="267"/>
      <c r="R293" s="267"/>
      <c r="S293" s="267"/>
      <c r="T293" s="268"/>
      <c r="AT293" s="269" t="s">
        <v>170</v>
      </c>
      <c r="AU293" s="269" t="s">
        <v>87</v>
      </c>
      <c r="AV293" s="13" t="s">
        <v>164</v>
      </c>
      <c r="AW293" s="13" t="s">
        <v>39</v>
      </c>
      <c r="AX293" s="13" t="s">
        <v>76</v>
      </c>
      <c r="AY293" s="269" t="s">
        <v>158</v>
      </c>
    </row>
    <row r="294" s="11" customFormat="1">
      <c r="B294" s="238"/>
      <c r="C294" s="239"/>
      <c r="D294" s="234" t="s">
        <v>170</v>
      </c>
      <c r="E294" s="240" t="s">
        <v>21</v>
      </c>
      <c r="F294" s="241" t="s">
        <v>415</v>
      </c>
      <c r="G294" s="239"/>
      <c r="H294" s="242">
        <v>15027</v>
      </c>
      <c r="I294" s="243"/>
      <c r="J294" s="239"/>
      <c r="K294" s="239"/>
      <c r="L294" s="244"/>
      <c r="M294" s="245"/>
      <c r="N294" s="246"/>
      <c r="O294" s="246"/>
      <c r="P294" s="246"/>
      <c r="Q294" s="246"/>
      <c r="R294" s="246"/>
      <c r="S294" s="246"/>
      <c r="T294" s="247"/>
      <c r="AT294" s="248" t="s">
        <v>170</v>
      </c>
      <c r="AU294" s="248" t="s">
        <v>87</v>
      </c>
      <c r="AV294" s="11" t="s">
        <v>87</v>
      </c>
      <c r="AW294" s="11" t="s">
        <v>39</v>
      </c>
      <c r="AX294" s="11" t="s">
        <v>84</v>
      </c>
      <c r="AY294" s="248" t="s">
        <v>158</v>
      </c>
    </row>
    <row r="295" s="10" customFormat="1" ht="29.88" customHeight="1">
      <c r="B295" s="206"/>
      <c r="C295" s="207"/>
      <c r="D295" s="208" t="s">
        <v>75</v>
      </c>
      <c r="E295" s="220" t="s">
        <v>423</v>
      </c>
      <c r="F295" s="220" t="s">
        <v>424</v>
      </c>
      <c r="G295" s="207"/>
      <c r="H295" s="207"/>
      <c r="I295" s="210"/>
      <c r="J295" s="221">
        <f>BK295</f>
        <v>0</v>
      </c>
      <c r="K295" s="207"/>
      <c r="L295" s="212"/>
      <c r="M295" s="213"/>
      <c r="N295" s="214"/>
      <c r="O295" s="214"/>
      <c r="P295" s="215">
        <f>SUM(P296:P298)</f>
        <v>0</v>
      </c>
      <c r="Q295" s="214"/>
      <c r="R295" s="215">
        <f>SUM(R296:R298)</f>
        <v>0</v>
      </c>
      <c r="S295" s="214"/>
      <c r="T295" s="216">
        <f>SUM(T296:T298)</f>
        <v>0</v>
      </c>
      <c r="AR295" s="217" t="s">
        <v>84</v>
      </c>
      <c r="AT295" s="218" t="s">
        <v>75</v>
      </c>
      <c r="AU295" s="218" t="s">
        <v>84</v>
      </c>
      <c r="AY295" s="217" t="s">
        <v>158</v>
      </c>
      <c r="BK295" s="219">
        <f>SUM(BK296:BK298)</f>
        <v>0</v>
      </c>
    </row>
    <row r="296" s="1" customFormat="1" ht="16.5" customHeight="1">
      <c r="B296" s="46"/>
      <c r="C296" s="222" t="s">
        <v>425</v>
      </c>
      <c r="D296" s="222" t="s">
        <v>160</v>
      </c>
      <c r="E296" s="223" t="s">
        <v>426</v>
      </c>
      <c r="F296" s="224" t="s">
        <v>427</v>
      </c>
      <c r="G296" s="225" t="s">
        <v>349</v>
      </c>
      <c r="H296" s="226">
        <v>8.4890000000000008</v>
      </c>
      <c r="I296" s="227"/>
      <c r="J296" s="228">
        <f>ROUND(I296*H296,2)</f>
        <v>0</v>
      </c>
      <c r="K296" s="224" t="s">
        <v>21</v>
      </c>
      <c r="L296" s="72"/>
      <c r="M296" s="229" t="s">
        <v>21</v>
      </c>
      <c r="N296" s="230" t="s">
        <v>47</v>
      </c>
      <c r="O296" s="47"/>
      <c r="P296" s="231">
        <f>O296*H296</f>
        <v>0</v>
      </c>
      <c r="Q296" s="231">
        <v>0</v>
      </c>
      <c r="R296" s="231">
        <f>Q296*H296</f>
        <v>0</v>
      </c>
      <c r="S296" s="231">
        <v>0</v>
      </c>
      <c r="T296" s="232">
        <f>S296*H296</f>
        <v>0</v>
      </c>
      <c r="AR296" s="24" t="s">
        <v>164</v>
      </c>
      <c r="AT296" s="24" t="s">
        <v>160</v>
      </c>
      <c r="AU296" s="24" t="s">
        <v>87</v>
      </c>
      <c r="AY296" s="24" t="s">
        <v>158</v>
      </c>
      <c r="BE296" s="233">
        <f>IF(N296="základní",J296,0)</f>
        <v>0</v>
      </c>
      <c r="BF296" s="233">
        <f>IF(N296="snížená",J296,0)</f>
        <v>0</v>
      </c>
      <c r="BG296" s="233">
        <f>IF(N296="zákl. přenesená",J296,0)</f>
        <v>0</v>
      </c>
      <c r="BH296" s="233">
        <f>IF(N296="sníž. přenesená",J296,0)</f>
        <v>0</v>
      </c>
      <c r="BI296" s="233">
        <f>IF(N296="nulová",J296,0)</f>
        <v>0</v>
      </c>
      <c r="BJ296" s="24" t="s">
        <v>84</v>
      </c>
      <c r="BK296" s="233">
        <f>ROUND(I296*H296,2)</f>
        <v>0</v>
      </c>
      <c r="BL296" s="24" t="s">
        <v>164</v>
      </c>
      <c r="BM296" s="24" t="s">
        <v>428</v>
      </c>
    </row>
    <row r="297" s="1" customFormat="1">
      <c r="B297" s="46"/>
      <c r="C297" s="74"/>
      <c r="D297" s="234" t="s">
        <v>166</v>
      </c>
      <c r="E297" s="74"/>
      <c r="F297" s="235" t="s">
        <v>427</v>
      </c>
      <c r="G297" s="74"/>
      <c r="H297" s="74"/>
      <c r="I297" s="192"/>
      <c r="J297" s="74"/>
      <c r="K297" s="74"/>
      <c r="L297" s="72"/>
      <c r="M297" s="236"/>
      <c r="N297" s="47"/>
      <c r="O297" s="47"/>
      <c r="P297" s="47"/>
      <c r="Q297" s="47"/>
      <c r="R297" s="47"/>
      <c r="S297" s="47"/>
      <c r="T297" s="95"/>
      <c r="AT297" s="24" t="s">
        <v>166</v>
      </c>
      <c r="AU297" s="24" t="s">
        <v>87</v>
      </c>
    </row>
    <row r="298" s="11" customFormat="1">
      <c r="B298" s="238"/>
      <c r="C298" s="239"/>
      <c r="D298" s="234" t="s">
        <v>170</v>
      </c>
      <c r="E298" s="240" t="s">
        <v>21</v>
      </c>
      <c r="F298" s="241" t="s">
        <v>429</v>
      </c>
      <c r="G298" s="239"/>
      <c r="H298" s="242">
        <v>8.4890000000000008</v>
      </c>
      <c r="I298" s="243"/>
      <c r="J298" s="239"/>
      <c r="K298" s="239"/>
      <c r="L298" s="244"/>
      <c r="M298" s="245"/>
      <c r="N298" s="246"/>
      <c r="O298" s="246"/>
      <c r="P298" s="246"/>
      <c r="Q298" s="246"/>
      <c r="R298" s="246"/>
      <c r="S298" s="246"/>
      <c r="T298" s="247"/>
      <c r="AT298" s="248" t="s">
        <v>170</v>
      </c>
      <c r="AU298" s="248" t="s">
        <v>87</v>
      </c>
      <c r="AV298" s="11" t="s">
        <v>87</v>
      </c>
      <c r="AW298" s="11" t="s">
        <v>39</v>
      </c>
      <c r="AX298" s="11" t="s">
        <v>84</v>
      </c>
      <c r="AY298" s="248" t="s">
        <v>158</v>
      </c>
    </row>
    <row r="299" s="10" customFormat="1" ht="29.88" customHeight="1">
      <c r="B299" s="206"/>
      <c r="C299" s="207"/>
      <c r="D299" s="208" t="s">
        <v>75</v>
      </c>
      <c r="E299" s="220" t="s">
        <v>430</v>
      </c>
      <c r="F299" s="220" t="s">
        <v>431</v>
      </c>
      <c r="G299" s="207"/>
      <c r="H299" s="207"/>
      <c r="I299" s="210"/>
      <c r="J299" s="221">
        <f>BK299</f>
        <v>0</v>
      </c>
      <c r="K299" s="207"/>
      <c r="L299" s="212"/>
      <c r="M299" s="213"/>
      <c r="N299" s="214"/>
      <c r="O299" s="214"/>
      <c r="P299" s="215">
        <f>SUM(P300:P302)</f>
        <v>0</v>
      </c>
      <c r="Q299" s="214"/>
      <c r="R299" s="215">
        <f>SUM(R300:R302)</f>
        <v>0</v>
      </c>
      <c r="S299" s="214"/>
      <c r="T299" s="216">
        <f>SUM(T300:T302)</f>
        <v>0</v>
      </c>
      <c r="AR299" s="217" t="s">
        <v>84</v>
      </c>
      <c r="AT299" s="218" t="s">
        <v>75</v>
      </c>
      <c r="AU299" s="218" t="s">
        <v>84</v>
      </c>
      <c r="AY299" s="217" t="s">
        <v>158</v>
      </c>
      <c r="BK299" s="219">
        <f>SUM(BK300:BK302)</f>
        <v>0</v>
      </c>
    </row>
    <row r="300" s="1" customFormat="1" ht="16.5" customHeight="1">
      <c r="B300" s="46"/>
      <c r="C300" s="222" t="s">
        <v>432</v>
      </c>
      <c r="D300" s="222" t="s">
        <v>160</v>
      </c>
      <c r="E300" s="223" t="s">
        <v>433</v>
      </c>
      <c r="F300" s="224" t="s">
        <v>434</v>
      </c>
      <c r="G300" s="225" t="s">
        <v>349</v>
      </c>
      <c r="H300" s="226">
        <v>115.37900000000001</v>
      </c>
      <c r="I300" s="227"/>
      <c r="J300" s="228">
        <f>ROUND(I300*H300,2)</f>
        <v>0</v>
      </c>
      <c r="K300" s="224" t="s">
        <v>163</v>
      </c>
      <c r="L300" s="72"/>
      <c r="M300" s="229" t="s">
        <v>21</v>
      </c>
      <c r="N300" s="230" t="s">
        <v>47</v>
      </c>
      <c r="O300" s="47"/>
      <c r="P300" s="231">
        <f>O300*H300</f>
        <v>0</v>
      </c>
      <c r="Q300" s="231">
        <v>0</v>
      </c>
      <c r="R300" s="231">
        <f>Q300*H300</f>
        <v>0</v>
      </c>
      <c r="S300" s="231">
        <v>0</v>
      </c>
      <c r="T300" s="232">
        <f>S300*H300</f>
        <v>0</v>
      </c>
      <c r="AR300" s="24" t="s">
        <v>164</v>
      </c>
      <c r="AT300" s="24" t="s">
        <v>160</v>
      </c>
      <c r="AU300" s="24" t="s">
        <v>87</v>
      </c>
      <c r="AY300" s="24" t="s">
        <v>158</v>
      </c>
      <c r="BE300" s="233">
        <f>IF(N300="základní",J300,0)</f>
        <v>0</v>
      </c>
      <c r="BF300" s="233">
        <f>IF(N300="snížená",J300,0)</f>
        <v>0</v>
      </c>
      <c r="BG300" s="233">
        <f>IF(N300="zákl. přenesená",J300,0)</f>
        <v>0</v>
      </c>
      <c r="BH300" s="233">
        <f>IF(N300="sníž. přenesená",J300,0)</f>
        <v>0</v>
      </c>
      <c r="BI300" s="233">
        <f>IF(N300="nulová",J300,0)</f>
        <v>0</v>
      </c>
      <c r="BJ300" s="24" t="s">
        <v>84</v>
      </c>
      <c r="BK300" s="233">
        <f>ROUND(I300*H300,2)</f>
        <v>0</v>
      </c>
      <c r="BL300" s="24" t="s">
        <v>164</v>
      </c>
      <c r="BM300" s="24" t="s">
        <v>435</v>
      </c>
    </row>
    <row r="301" s="1" customFormat="1">
      <c r="B301" s="46"/>
      <c r="C301" s="74"/>
      <c r="D301" s="234" t="s">
        <v>166</v>
      </c>
      <c r="E301" s="74"/>
      <c r="F301" s="235" t="s">
        <v>436</v>
      </c>
      <c r="G301" s="74"/>
      <c r="H301" s="74"/>
      <c r="I301" s="192"/>
      <c r="J301" s="74"/>
      <c r="K301" s="74"/>
      <c r="L301" s="72"/>
      <c r="M301" s="236"/>
      <c r="N301" s="47"/>
      <c r="O301" s="47"/>
      <c r="P301" s="47"/>
      <c r="Q301" s="47"/>
      <c r="R301" s="47"/>
      <c r="S301" s="47"/>
      <c r="T301" s="95"/>
      <c r="AT301" s="24" t="s">
        <v>166</v>
      </c>
      <c r="AU301" s="24" t="s">
        <v>87</v>
      </c>
    </row>
    <row r="302" s="1" customFormat="1">
      <c r="B302" s="46"/>
      <c r="C302" s="74"/>
      <c r="D302" s="234" t="s">
        <v>168</v>
      </c>
      <c r="E302" s="74"/>
      <c r="F302" s="237" t="s">
        <v>437</v>
      </c>
      <c r="G302" s="74"/>
      <c r="H302" s="74"/>
      <c r="I302" s="192"/>
      <c r="J302" s="74"/>
      <c r="K302" s="74"/>
      <c r="L302" s="72"/>
      <c r="M302" s="236"/>
      <c r="N302" s="47"/>
      <c r="O302" s="47"/>
      <c r="P302" s="47"/>
      <c r="Q302" s="47"/>
      <c r="R302" s="47"/>
      <c r="S302" s="47"/>
      <c r="T302" s="95"/>
      <c r="AT302" s="24" t="s">
        <v>168</v>
      </c>
      <c r="AU302" s="24" t="s">
        <v>87</v>
      </c>
    </row>
    <row r="303" s="10" customFormat="1" ht="37.44001" customHeight="1">
      <c r="B303" s="206"/>
      <c r="C303" s="207"/>
      <c r="D303" s="208" t="s">
        <v>75</v>
      </c>
      <c r="E303" s="209" t="s">
        <v>438</v>
      </c>
      <c r="F303" s="209" t="s">
        <v>439</v>
      </c>
      <c r="G303" s="207"/>
      <c r="H303" s="207"/>
      <c r="I303" s="210"/>
      <c r="J303" s="211">
        <f>BK303</f>
        <v>0</v>
      </c>
      <c r="K303" s="207"/>
      <c r="L303" s="212"/>
      <c r="M303" s="213"/>
      <c r="N303" s="214"/>
      <c r="O303" s="214"/>
      <c r="P303" s="215">
        <f>P304</f>
        <v>0</v>
      </c>
      <c r="Q303" s="214"/>
      <c r="R303" s="215">
        <f>R304</f>
        <v>0.10303860000000001</v>
      </c>
      <c r="S303" s="214"/>
      <c r="T303" s="216">
        <f>T304</f>
        <v>0</v>
      </c>
      <c r="AR303" s="217" t="s">
        <v>87</v>
      </c>
      <c r="AT303" s="218" t="s">
        <v>75</v>
      </c>
      <c r="AU303" s="218" t="s">
        <v>76</v>
      </c>
      <c r="AY303" s="217" t="s">
        <v>158</v>
      </c>
      <c r="BK303" s="219">
        <f>BK304</f>
        <v>0</v>
      </c>
    </row>
    <row r="304" s="10" customFormat="1" ht="19.92" customHeight="1">
      <c r="B304" s="206"/>
      <c r="C304" s="207"/>
      <c r="D304" s="208" t="s">
        <v>75</v>
      </c>
      <c r="E304" s="220" t="s">
        <v>440</v>
      </c>
      <c r="F304" s="220" t="s">
        <v>441</v>
      </c>
      <c r="G304" s="207"/>
      <c r="H304" s="207"/>
      <c r="I304" s="210"/>
      <c r="J304" s="221">
        <f>BK304</f>
        <v>0</v>
      </c>
      <c r="K304" s="207"/>
      <c r="L304" s="212"/>
      <c r="M304" s="213"/>
      <c r="N304" s="214"/>
      <c r="O304" s="214"/>
      <c r="P304" s="215">
        <f>SUM(P305:P317)</f>
        <v>0</v>
      </c>
      <c r="Q304" s="214"/>
      <c r="R304" s="215">
        <f>SUM(R305:R317)</f>
        <v>0.10303860000000001</v>
      </c>
      <c r="S304" s="214"/>
      <c r="T304" s="216">
        <f>SUM(T305:T317)</f>
        <v>0</v>
      </c>
      <c r="AR304" s="217" t="s">
        <v>87</v>
      </c>
      <c r="AT304" s="218" t="s">
        <v>75</v>
      </c>
      <c r="AU304" s="218" t="s">
        <v>84</v>
      </c>
      <c r="AY304" s="217" t="s">
        <v>158</v>
      </c>
      <c r="BK304" s="219">
        <f>SUM(BK305:BK317)</f>
        <v>0</v>
      </c>
    </row>
    <row r="305" s="1" customFormat="1" ht="16.5" customHeight="1">
      <c r="B305" s="46"/>
      <c r="C305" s="222" t="s">
        <v>442</v>
      </c>
      <c r="D305" s="222" t="s">
        <v>160</v>
      </c>
      <c r="E305" s="223" t="s">
        <v>443</v>
      </c>
      <c r="F305" s="224" t="s">
        <v>444</v>
      </c>
      <c r="G305" s="225" t="s">
        <v>125</v>
      </c>
      <c r="H305" s="226">
        <v>98.132000000000005</v>
      </c>
      <c r="I305" s="227"/>
      <c r="J305" s="228">
        <f>ROUND(I305*H305,2)</f>
        <v>0</v>
      </c>
      <c r="K305" s="224" t="s">
        <v>163</v>
      </c>
      <c r="L305" s="72"/>
      <c r="M305" s="229" t="s">
        <v>21</v>
      </c>
      <c r="N305" s="230" t="s">
        <v>47</v>
      </c>
      <c r="O305" s="47"/>
      <c r="P305" s="231">
        <f>O305*H305</f>
        <v>0</v>
      </c>
      <c r="Q305" s="231">
        <v>5.0000000000000002E-05</v>
      </c>
      <c r="R305" s="231">
        <f>Q305*H305</f>
        <v>0.0049066000000000005</v>
      </c>
      <c r="S305" s="231">
        <v>0</v>
      </c>
      <c r="T305" s="232">
        <f>S305*H305</f>
        <v>0</v>
      </c>
      <c r="AR305" s="24" t="s">
        <v>279</v>
      </c>
      <c r="AT305" s="24" t="s">
        <v>160</v>
      </c>
      <c r="AU305" s="24" t="s">
        <v>87</v>
      </c>
      <c r="AY305" s="24" t="s">
        <v>158</v>
      </c>
      <c r="BE305" s="233">
        <f>IF(N305="základní",J305,0)</f>
        <v>0</v>
      </c>
      <c r="BF305" s="233">
        <f>IF(N305="snížená",J305,0)</f>
        <v>0</v>
      </c>
      <c r="BG305" s="233">
        <f>IF(N305="zákl. přenesená",J305,0)</f>
        <v>0</v>
      </c>
      <c r="BH305" s="233">
        <f>IF(N305="sníž. přenesená",J305,0)</f>
        <v>0</v>
      </c>
      <c r="BI305" s="233">
        <f>IF(N305="nulová",J305,0)</f>
        <v>0</v>
      </c>
      <c r="BJ305" s="24" t="s">
        <v>84</v>
      </c>
      <c r="BK305" s="233">
        <f>ROUND(I305*H305,2)</f>
        <v>0</v>
      </c>
      <c r="BL305" s="24" t="s">
        <v>279</v>
      </c>
      <c r="BM305" s="24" t="s">
        <v>445</v>
      </c>
    </row>
    <row r="306" s="1" customFormat="1">
      <c r="B306" s="46"/>
      <c r="C306" s="74"/>
      <c r="D306" s="234" t="s">
        <v>166</v>
      </c>
      <c r="E306" s="74"/>
      <c r="F306" s="235" t="s">
        <v>446</v>
      </c>
      <c r="G306" s="74"/>
      <c r="H306" s="74"/>
      <c r="I306" s="192"/>
      <c r="J306" s="74"/>
      <c r="K306" s="74"/>
      <c r="L306" s="72"/>
      <c r="M306" s="236"/>
      <c r="N306" s="47"/>
      <c r="O306" s="47"/>
      <c r="P306" s="47"/>
      <c r="Q306" s="47"/>
      <c r="R306" s="47"/>
      <c r="S306" s="47"/>
      <c r="T306" s="95"/>
      <c r="AT306" s="24" t="s">
        <v>166</v>
      </c>
      <c r="AU306" s="24" t="s">
        <v>87</v>
      </c>
    </row>
    <row r="307" s="1" customFormat="1">
      <c r="B307" s="46"/>
      <c r="C307" s="74"/>
      <c r="D307" s="234" t="s">
        <v>168</v>
      </c>
      <c r="E307" s="74"/>
      <c r="F307" s="237" t="s">
        <v>447</v>
      </c>
      <c r="G307" s="74"/>
      <c r="H307" s="74"/>
      <c r="I307" s="192"/>
      <c r="J307" s="74"/>
      <c r="K307" s="74"/>
      <c r="L307" s="72"/>
      <c r="M307" s="236"/>
      <c r="N307" s="47"/>
      <c r="O307" s="47"/>
      <c r="P307" s="47"/>
      <c r="Q307" s="47"/>
      <c r="R307" s="47"/>
      <c r="S307" s="47"/>
      <c r="T307" s="95"/>
      <c r="AT307" s="24" t="s">
        <v>168</v>
      </c>
      <c r="AU307" s="24" t="s">
        <v>87</v>
      </c>
    </row>
    <row r="308" s="11" customFormat="1">
      <c r="B308" s="238"/>
      <c r="C308" s="239"/>
      <c r="D308" s="234" t="s">
        <v>170</v>
      </c>
      <c r="E308" s="240" t="s">
        <v>21</v>
      </c>
      <c r="F308" s="241" t="s">
        <v>123</v>
      </c>
      <c r="G308" s="239"/>
      <c r="H308" s="242">
        <v>98.132000000000005</v>
      </c>
      <c r="I308" s="243"/>
      <c r="J308" s="239"/>
      <c r="K308" s="239"/>
      <c r="L308" s="244"/>
      <c r="M308" s="245"/>
      <c r="N308" s="246"/>
      <c r="O308" s="246"/>
      <c r="P308" s="246"/>
      <c r="Q308" s="246"/>
      <c r="R308" s="246"/>
      <c r="S308" s="246"/>
      <c r="T308" s="247"/>
      <c r="AT308" s="248" t="s">
        <v>170</v>
      </c>
      <c r="AU308" s="248" t="s">
        <v>87</v>
      </c>
      <c r="AV308" s="11" t="s">
        <v>87</v>
      </c>
      <c r="AW308" s="11" t="s">
        <v>39</v>
      </c>
      <c r="AX308" s="11" t="s">
        <v>84</v>
      </c>
      <c r="AY308" s="248" t="s">
        <v>158</v>
      </c>
    </row>
    <row r="309" s="1" customFormat="1" ht="16.5" customHeight="1">
      <c r="B309" s="46"/>
      <c r="C309" s="281" t="s">
        <v>448</v>
      </c>
      <c r="D309" s="281" t="s">
        <v>251</v>
      </c>
      <c r="E309" s="282" t="s">
        <v>449</v>
      </c>
      <c r="F309" s="283" t="s">
        <v>450</v>
      </c>
      <c r="G309" s="284" t="s">
        <v>125</v>
      </c>
      <c r="H309" s="285">
        <v>98.132000000000005</v>
      </c>
      <c r="I309" s="286"/>
      <c r="J309" s="287">
        <f>ROUND(I309*H309,2)</f>
        <v>0</v>
      </c>
      <c r="K309" s="283" t="s">
        <v>21</v>
      </c>
      <c r="L309" s="288"/>
      <c r="M309" s="289" t="s">
        <v>21</v>
      </c>
      <c r="N309" s="290" t="s">
        <v>47</v>
      </c>
      <c r="O309" s="47"/>
      <c r="P309" s="231">
        <f>O309*H309</f>
        <v>0</v>
      </c>
      <c r="Q309" s="231">
        <v>0.001</v>
      </c>
      <c r="R309" s="231">
        <f>Q309*H309</f>
        <v>0.098132000000000011</v>
      </c>
      <c r="S309" s="231">
        <v>0</v>
      </c>
      <c r="T309" s="232">
        <f>S309*H309</f>
        <v>0</v>
      </c>
      <c r="AR309" s="24" t="s">
        <v>402</v>
      </c>
      <c r="AT309" s="24" t="s">
        <v>251</v>
      </c>
      <c r="AU309" s="24" t="s">
        <v>87</v>
      </c>
      <c r="AY309" s="24" t="s">
        <v>158</v>
      </c>
      <c r="BE309" s="233">
        <f>IF(N309="základní",J309,0)</f>
        <v>0</v>
      </c>
      <c r="BF309" s="233">
        <f>IF(N309="snížená",J309,0)</f>
        <v>0</v>
      </c>
      <c r="BG309" s="233">
        <f>IF(N309="zákl. přenesená",J309,0)</f>
        <v>0</v>
      </c>
      <c r="BH309" s="233">
        <f>IF(N309="sníž. přenesená",J309,0)</f>
        <v>0</v>
      </c>
      <c r="BI309" s="233">
        <f>IF(N309="nulová",J309,0)</f>
        <v>0</v>
      </c>
      <c r="BJ309" s="24" t="s">
        <v>84</v>
      </c>
      <c r="BK309" s="233">
        <f>ROUND(I309*H309,2)</f>
        <v>0</v>
      </c>
      <c r="BL309" s="24" t="s">
        <v>279</v>
      </c>
      <c r="BM309" s="24" t="s">
        <v>451</v>
      </c>
    </row>
    <row r="310" s="1" customFormat="1">
      <c r="B310" s="46"/>
      <c r="C310" s="74"/>
      <c r="D310" s="234" t="s">
        <v>166</v>
      </c>
      <c r="E310" s="74"/>
      <c r="F310" s="235" t="s">
        <v>452</v>
      </c>
      <c r="G310" s="74"/>
      <c r="H310" s="74"/>
      <c r="I310" s="192"/>
      <c r="J310" s="74"/>
      <c r="K310" s="74"/>
      <c r="L310" s="72"/>
      <c r="M310" s="236"/>
      <c r="N310" s="47"/>
      <c r="O310" s="47"/>
      <c r="P310" s="47"/>
      <c r="Q310" s="47"/>
      <c r="R310" s="47"/>
      <c r="S310" s="47"/>
      <c r="T310" s="95"/>
      <c r="AT310" s="24" t="s">
        <v>166</v>
      </c>
      <c r="AU310" s="24" t="s">
        <v>87</v>
      </c>
    </row>
    <row r="311" s="11" customFormat="1">
      <c r="B311" s="238"/>
      <c r="C311" s="239"/>
      <c r="D311" s="234" t="s">
        <v>170</v>
      </c>
      <c r="E311" s="240" t="s">
        <v>21</v>
      </c>
      <c r="F311" s="241" t="s">
        <v>453</v>
      </c>
      <c r="G311" s="239"/>
      <c r="H311" s="242">
        <v>20</v>
      </c>
      <c r="I311" s="243"/>
      <c r="J311" s="239"/>
      <c r="K311" s="239"/>
      <c r="L311" s="244"/>
      <c r="M311" s="245"/>
      <c r="N311" s="246"/>
      <c r="O311" s="246"/>
      <c r="P311" s="246"/>
      <c r="Q311" s="246"/>
      <c r="R311" s="246"/>
      <c r="S311" s="246"/>
      <c r="T311" s="247"/>
      <c r="AT311" s="248" t="s">
        <v>170</v>
      </c>
      <c r="AU311" s="248" t="s">
        <v>87</v>
      </c>
      <c r="AV311" s="11" t="s">
        <v>87</v>
      </c>
      <c r="AW311" s="11" t="s">
        <v>39</v>
      </c>
      <c r="AX311" s="11" t="s">
        <v>76</v>
      </c>
      <c r="AY311" s="248" t="s">
        <v>158</v>
      </c>
    </row>
    <row r="312" s="11" customFormat="1">
      <c r="B312" s="238"/>
      <c r="C312" s="239"/>
      <c r="D312" s="234" t="s">
        <v>170</v>
      </c>
      <c r="E312" s="240" t="s">
        <v>21</v>
      </c>
      <c r="F312" s="241" t="s">
        <v>454</v>
      </c>
      <c r="G312" s="239"/>
      <c r="H312" s="242">
        <v>64.307000000000002</v>
      </c>
      <c r="I312" s="243"/>
      <c r="J312" s="239"/>
      <c r="K312" s="239"/>
      <c r="L312" s="244"/>
      <c r="M312" s="245"/>
      <c r="N312" s="246"/>
      <c r="O312" s="246"/>
      <c r="P312" s="246"/>
      <c r="Q312" s="246"/>
      <c r="R312" s="246"/>
      <c r="S312" s="246"/>
      <c r="T312" s="247"/>
      <c r="AT312" s="248" t="s">
        <v>170</v>
      </c>
      <c r="AU312" s="248" t="s">
        <v>87</v>
      </c>
      <c r="AV312" s="11" t="s">
        <v>87</v>
      </c>
      <c r="AW312" s="11" t="s">
        <v>39</v>
      </c>
      <c r="AX312" s="11" t="s">
        <v>76</v>
      </c>
      <c r="AY312" s="248" t="s">
        <v>158</v>
      </c>
    </row>
    <row r="313" s="11" customFormat="1">
      <c r="B313" s="238"/>
      <c r="C313" s="239"/>
      <c r="D313" s="234" t="s">
        <v>170</v>
      </c>
      <c r="E313" s="240" t="s">
        <v>21</v>
      </c>
      <c r="F313" s="241" t="s">
        <v>455</v>
      </c>
      <c r="G313" s="239"/>
      <c r="H313" s="242">
        <v>13.824999999999999</v>
      </c>
      <c r="I313" s="243"/>
      <c r="J313" s="239"/>
      <c r="K313" s="239"/>
      <c r="L313" s="244"/>
      <c r="M313" s="245"/>
      <c r="N313" s="246"/>
      <c r="O313" s="246"/>
      <c r="P313" s="246"/>
      <c r="Q313" s="246"/>
      <c r="R313" s="246"/>
      <c r="S313" s="246"/>
      <c r="T313" s="247"/>
      <c r="AT313" s="248" t="s">
        <v>170</v>
      </c>
      <c r="AU313" s="248" t="s">
        <v>87</v>
      </c>
      <c r="AV313" s="11" t="s">
        <v>87</v>
      </c>
      <c r="AW313" s="11" t="s">
        <v>39</v>
      </c>
      <c r="AX313" s="11" t="s">
        <v>76</v>
      </c>
      <c r="AY313" s="248" t="s">
        <v>158</v>
      </c>
    </row>
    <row r="314" s="13" customFormat="1">
      <c r="B314" s="259"/>
      <c r="C314" s="260"/>
      <c r="D314" s="234" t="s">
        <v>170</v>
      </c>
      <c r="E314" s="261" t="s">
        <v>123</v>
      </c>
      <c r="F314" s="262" t="s">
        <v>179</v>
      </c>
      <c r="G314" s="260"/>
      <c r="H314" s="263">
        <v>98.132000000000005</v>
      </c>
      <c r="I314" s="264"/>
      <c r="J314" s="260"/>
      <c r="K314" s="260"/>
      <c r="L314" s="265"/>
      <c r="M314" s="266"/>
      <c r="N314" s="267"/>
      <c r="O314" s="267"/>
      <c r="P314" s="267"/>
      <c r="Q314" s="267"/>
      <c r="R314" s="267"/>
      <c r="S314" s="267"/>
      <c r="T314" s="268"/>
      <c r="AT314" s="269" t="s">
        <v>170</v>
      </c>
      <c r="AU314" s="269" t="s">
        <v>87</v>
      </c>
      <c r="AV314" s="13" t="s">
        <v>164</v>
      </c>
      <c r="AW314" s="13" t="s">
        <v>39</v>
      </c>
      <c r="AX314" s="13" t="s">
        <v>84</v>
      </c>
      <c r="AY314" s="269" t="s">
        <v>158</v>
      </c>
    </row>
    <row r="315" s="1" customFormat="1" ht="16.5" customHeight="1">
      <c r="B315" s="46"/>
      <c r="C315" s="222" t="s">
        <v>456</v>
      </c>
      <c r="D315" s="222" t="s">
        <v>160</v>
      </c>
      <c r="E315" s="223" t="s">
        <v>457</v>
      </c>
      <c r="F315" s="224" t="s">
        <v>458</v>
      </c>
      <c r="G315" s="225" t="s">
        <v>349</v>
      </c>
      <c r="H315" s="226">
        <v>0.10299999999999999</v>
      </c>
      <c r="I315" s="227"/>
      <c r="J315" s="228">
        <f>ROUND(I315*H315,2)</f>
        <v>0</v>
      </c>
      <c r="K315" s="224" t="s">
        <v>163</v>
      </c>
      <c r="L315" s="72"/>
      <c r="M315" s="229" t="s">
        <v>21</v>
      </c>
      <c r="N315" s="230" t="s">
        <v>47</v>
      </c>
      <c r="O315" s="47"/>
      <c r="P315" s="231">
        <f>O315*H315</f>
        <v>0</v>
      </c>
      <c r="Q315" s="231">
        <v>0</v>
      </c>
      <c r="R315" s="231">
        <f>Q315*H315</f>
        <v>0</v>
      </c>
      <c r="S315" s="231">
        <v>0</v>
      </c>
      <c r="T315" s="232">
        <f>S315*H315</f>
        <v>0</v>
      </c>
      <c r="AR315" s="24" t="s">
        <v>279</v>
      </c>
      <c r="AT315" s="24" t="s">
        <v>160</v>
      </c>
      <c r="AU315" s="24" t="s">
        <v>87</v>
      </c>
      <c r="AY315" s="24" t="s">
        <v>158</v>
      </c>
      <c r="BE315" s="233">
        <f>IF(N315="základní",J315,0)</f>
        <v>0</v>
      </c>
      <c r="BF315" s="233">
        <f>IF(N315="snížená",J315,0)</f>
        <v>0</v>
      </c>
      <c r="BG315" s="233">
        <f>IF(N315="zákl. přenesená",J315,0)</f>
        <v>0</v>
      </c>
      <c r="BH315" s="233">
        <f>IF(N315="sníž. přenesená",J315,0)</f>
        <v>0</v>
      </c>
      <c r="BI315" s="233">
        <f>IF(N315="nulová",J315,0)</f>
        <v>0</v>
      </c>
      <c r="BJ315" s="24" t="s">
        <v>84</v>
      </c>
      <c r="BK315" s="233">
        <f>ROUND(I315*H315,2)</f>
        <v>0</v>
      </c>
      <c r="BL315" s="24" t="s">
        <v>279</v>
      </c>
      <c r="BM315" s="24" t="s">
        <v>459</v>
      </c>
    </row>
    <row r="316" s="1" customFormat="1">
      <c r="B316" s="46"/>
      <c r="C316" s="74"/>
      <c r="D316" s="234" t="s">
        <v>166</v>
      </c>
      <c r="E316" s="74"/>
      <c r="F316" s="235" t="s">
        <v>460</v>
      </c>
      <c r="G316" s="74"/>
      <c r="H316" s="74"/>
      <c r="I316" s="192"/>
      <c r="J316" s="74"/>
      <c r="K316" s="74"/>
      <c r="L316" s="72"/>
      <c r="M316" s="236"/>
      <c r="N316" s="47"/>
      <c r="O316" s="47"/>
      <c r="P316" s="47"/>
      <c r="Q316" s="47"/>
      <c r="R316" s="47"/>
      <c r="S316" s="47"/>
      <c r="T316" s="95"/>
      <c r="AT316" s="24" t="s">
        <v>166</v>
      </c>
      <c r="AU316" s="24" t="s">
        <v>87</v>
      </c>
    </row>
    <row r="317" s="1" customFormat="1">
      <c r="B317" s="46"/>
      <c r="C317" s="74"/>
      <c r="D317" s="234" t="s">
        <v>168</v>
      </c>
      <c r="E317" s="74"/>
      <c r="F317" s="237" t="s">
        <v>461</v>
      </c>
      <c r="G317" s="74"/>
      <c r="H317" s="74"/>
      <c r="I317" s="192"/>
      <c r="J317" s="74"/>
      <c r="K317" s="74"/>
      <c r="L317" s="72"/>
      <c r="M317" s="291"/>
      <c r="N317" s="292"/>
      <c r="O317" s="292"/>
      <c r="P317" s="292"/>
      <c r="Q317" s="292"/>
      <c r="R317" s="292"/>
      <c r="S317" s="292"/>
      <c r="T317" s="293"/>
      <c r="AT317" s="24" t="s">
        <v>168</v>
      </c>
      <c r="AU317" s="24" t="s">
        <v>87</v>
      </c>
    </row>
    <row r="318" s="1" customFormat="1" ht="6.96" customHeight="1">
      <c r="B318" s="67"/>
      <c r="C318" s="68"/>
      <c r="D318" s="68"/>
      <c r="E318" s="68"/>
      <c r="F318" s="68"/>
      <c r="G318" s="68"/>
      <c r="H318" s="68"/>
      <c r="I318" s="167"/>
      <c r="J318" s="68"/>
      <c r="K318" s="68"/>
      <c r="L318" s="72"/>
    </row>
  </sheetData>
  <sheetProtection sheet="1" autoFilter="0" formatColumns="0" formatRows="0" objects="1" scenarios="1" spinCount="100000" saltValue="87ZCKYlKNEt8m6HE/AlOkXRM6kVBtP1fPpI8CkVkiTsLyrVOzgjR9ZNg+FVVsSobXDKC2Em+mVM5948yM8JvRA==" hashValue="OX7qVdpd+bycmWsCQiREnsmUxuB0zVcFXEzyTM9BFnHUdtCc8Oof+6vTbayDTOgmOL+nd+gHgFyli6phHn/Jsg==" algorithmName="SHA-512" password="CC35"/>
  <autoFilter ref="C85:K317"/>
  <mergeCells count="10">
    <mergeCell ref="E7:H7"/>
    <mergeCell ref="E9:H9"/>
    <mergeCell ref="E24:H24"/>
    <mergeCell ref="E45:H45"/>
    <mergeCell ref="E47:H47"/>
    <mergeCell ref="J51:J52"/>
    <mergeCell ref="E76:H76"/>
    <mergeCell ref="E78:H78"/>
    <mergeCell ref="G1:H1"/>
    <mergeCell ref="L2:V2"/>
  </mergeCells>
  <hyperlinks>
    <hyperlink ref="F1:G1" location="C2" display="1) Krycí list soupisu"/>
    <hyperlink ref="G1:H1" location="C54" display="2) Rekapitulace"/>
    <hyperlink ref="J1" location="C85"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6"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37"/>
      <c r="C1" s="137"/>
      <c r="D1" s="138" t="s">
        <v>1</v>
      </c>
      <c r="E1" s="137"/>
      <c r="F1" s="139" t="s">
        <v>91</v>
      </c>
      <c r="G1" s="139" t="s">
        <v>92</v>
      </c>
      <c r="H1" s="139"/>
      <c r="I1" s="140"/>
      <c r="J1" s="139" t="s">
        <v>93</v>
      </c>
      <c r="K1" s="138" t="s">
        <v>94</v>
      </c>
      <c r="L1" s="139" t="s">
        <v>95</v>
      </c>
      <c r="M1" s="139"/>
      <c r="N1" s="139"/>
      <c r="O1" s="139"/>
      <c r="P1" s="139"/>
      <c r="Q1" s="139"/>
      <c r="R1" s="139"/>
      <c r="S1" s="139"/>
      <c r="T1" s="139"/>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90</v>
      </c>
    </row>
    <row r="3" ht="6.96" customHeight="1">
      <c r="B3" s="25"/>
      <c r="C3" s="26"/>
      <c r="D3" s="26"/>
      <c r="E3" s="26"/>
      <c r="F3" s="26"/>
      <c r="G3" s="26"/>
      <c r="H3" s="26"/>
      <c r="I3" s="142"/>
      <c r="J3" s="26"/>
      <c r="K3" s="27"/>
      <c r="AT3" s="24" t="s">
        <v>87</v>
      </c>
    </row>
    <row r="4" ht="36.96" customHeight="1">
      <c r="B4" s="28"/>
      <c r="C4" s="29"/>
      <c r="D4" s="30" t="s">
        <v>104</v>
      </c>
      <c r="E4" s="29"/>
      <c r="F4" s="29"/>
      <c r="G4" s="29"/>
      <c r="H4" s="29"/>
      <c r="I4" s="143"/>
      <c r="J4" s="29"/>
      <c r="K4" s="31"/>
      <c r="M4" s="32" t="s">
        <v>12</v>
      </c>
      <c r="AT4" s="24" t="s">
        <v>6</v>
      </c>
    </row>
    <row r="5" ht="6.96" customHeight="1">
      <c r="B5" s="28"/>
      <c r="C5" s="29"/>
      <c r="D5" s="29"/>
      <c r="E5" s="29"/>
      <c r="F5" s="29"/>
      <c r="G5" s="29"/>
      <c r="H5" s="29"/>
      <c r="I5" s="143"/>
      <c r="J5" s="29"/>
      <c r="K5" s="31"/>
    </row>
    <row r="6">
      <c r="B6" s="28"/>
      <c r="C6" s="29"/>
      <c r="D6" s="40" t="s">
        <v>18</v>
      </c>
      <c r="E6" s="29"/>
      <c r="F6" s="29"/>
      <c r="G6" s="29"/>
      <c r="H6" s="29"/>
      <c r="I6" s="143"/>
      <c r="J6" s="29"/>
      <c r="K6" s="31"/>
    </row>
    <row r="7" ht="16.5" customHeight="1">
      <c r="B7" s="28"/>
      <c r="C7" s="29"/>
      <c r="D7" s="29"/>
      <c r="E7" s="144" t="str">
        <f>'Rekapitulace stavby'!K6</f>
        <v>Vltava, ř. km 61.50 – 61.69, Modřany – vysokovodní stání</v>
      </c>
      <c r="F7" s="40"/>
      <c r="G7" s="40"/>
      <c r="H7" s="40"/>
      <c r="I7" s="143"/>
      <c r="J7" s="29"/>
      <c r="K7" s="31"/>
    </row>
    <row r="8" s="1" customFormat="1">
      <c r="B8" s="46"/>
      <c r="C8" s="47"/>
      <c r="D8" s="40" t="s">
        <v>118</v>
      </c>
      <c r="E8" s="47"/>
      <c r="F8" s="47"/>
      <c r="G8" s="47"/>
      <c r="H8" s="47"/>
      <c r="I8" s="145"/>
      <c r="J8" s="47"/>
      <c r="K8" s="51"/>
    </row>
    <row r="9" s="1" customFormat="1" ht="36.96" customHeight="1">
      <c r="B9" s="46"/>
      <c r="C9" s="47"/>
      <c r="D9" s="47"/>
      <c r="E9" s="146" t="s">
        <v>462</v>
      </c>
      <c r="F9" s="47"/>
      <c r="G9" s="47"/>
      <c r="H9" s="47"/>
      <c r="I9" s="145"/>
      <c r="J9" s="47"/>
      <c r="K9" s="51"/>
    </row>
    <row r="10" s="1" customFormat="1">
      <c r="B10" s="46"/>
      <c r="C10" s="47"/>
      <c r="D10" s="47"/>
      <c r="E10" s="47"/>
      <c r="F10" s="47"/>
      <c r="G10" s="47"/>
      <c r="H10" s="47"/>
      <c r="I10" s="145"/>
      <c r="J10" s="47"/>
      <c r="K10" s="51"/>
    </row>
    <row r="11" s="1" customFormat="1" ht="14.4" customHeight="1">
      <c r="B11" s="46"/>
      <c r="C11" s="47"/>
      <c r="D11" s="40" t="s">
        <v>20</v>
      </c>
      <c r="E11" s="47"/>
      <c r="F11" s="35" t="s">
        <v>21</v>
      </c>
      <c r="G11" s="47"/>
      <c r="H11" s="47"/>
      <c r="I11" s="147" t="s">
        <v>22</v>
      </c>
      <c r="J11" s="35" t="s">
        <v>21</v>
      </c>
      <c r="K11" s="51"/>
    </row>
    <row r="12" s="1" customFormat="1" ht="14.4" customHeight="1">
      <c r="B12" s="46"/>
      <c r="C12" s="47"/>
      <c r="D12" s="40" t="s">
        <v>23</v>
      </c>
      <c r="E12" s="47"/>
      <c r="F12" s="35" t="s">
        <v>24</v>
      </c>
      <c r="G12" s="47"/>
      <c r="H12" s="47"/>
      <c r="I12" s="147" t="s">
        <v>25</v>
      </c>
      <c r="J12" s="148" t="str">
        <f>'Rekapitulace stavby'!AN8</f>
        <v>10. 1. 2019</v>
      </c>
      <c r="K12" s="51"/>
    </row>
    <row r="13" s="1" customFormat="1" ht="10.8" customHeight="1">
      <c r="B13" s="46"/>
      <c r="C13" s="47"/>
      <c r="D13" s="47"/>
      <c r="E13" s="47"/>
      <c r="F13" s="47"/>
      <c r="G13" s="47"/>
      <c r="H13" s="47"/>
      <c r="I13" s="145"/>
      <c r="J13" s="47"/>
      <c r="K13" s="51"/>
    </row>
    <row r="14" s="1" customFormat="1" ht="14.4" customHeight="1">
      <c r="B14" s="46"/>
      <c r="C14" s="47"/>
      <c r="D14" s="40" t="s">
        <v>27</v>
      </c>
      <c r="E14" s="47"/>
      <c r="F14" s="47"/>
      <c r="G14" s="47"/>
      <c r="H14" s="47"/>
      <c r="I14" s="147" t="s">
        <v>28</v>
      </c>
      <c r="J14" s="35" t="s">
        <v>29</v>
      </c>
      <c r="K14" s="51"/>
    </row>
    <row r="15" s="1" customFormat="1" ht="18" customHeight="1">
      <c r="B15" s="46"/>
      <c r="C15" s="47"/>
      <c r="D15" s="47"/>
      <c r="E15" s="35" t="s">
        <v>30</v>
      </c>
      <c r="F15" s="47"/>
      <c r="G15" s="47"/>
      <c r="H15" s="47"/>
      <c r="I15" s="147" t="s">
        <v>31</v>
      </c>
      <c r="J15" s="35" t="s">
        <v>32</v>
      </c>
      <c r="K15" s="51"/>
    </row>
    <row r="16" s="1" customFormat="1" ht="6.96" customHeight="1">
      <c r="B16" s="46"/>
      <c r="C16" s="47"/>
      <c r="D16" s="47"/>
      <c r="E16" s="47"/>
      <c r="F16" s="47"/>
      <c r="G16" s="47"/>
      <c r="H16" s="47"/>
      <c r="I16" s="145"/>
      <c r="J16" s="47"/>
      <c r="K16" s="51"/>
    </row>
    <row r="17" s="1" customFormat="1" ht="14.4" customHeight="1">
      <c r="B17" s="46"/>
      <c r="C17" s="47"/>
      <c r="D17" s="40" t="s">
        <v>33</v>
      </c>
      <c r="E17" s="47"/>
      <c r="F17" s="47"/>
      <c r="G17" s="47"/>
      <c r="H17" s="47"/>
      <c r="I17" s="147" t="s">
        <v>28</v>
      </c>
      <c r="J17" s="35" t="str">
        <f>IF('Rekapitulace stavby'!AN13="Vyplň údaj","",IF('Rekapitulace stavby'!AN13="","",'Rekapitulace stavby'!AN13))</f>
        <v/>
      </c>
      <c r="K17" s="51"/>
    </row>
    <row r="18" s="1" customFormat="1" ht="18" customHeight="1">
      <c r="B18" s="46"/>
      <c r="C18" s="47"/>
      <c r="D18" s="47"/>
      <c r="E18" s="35" t="str">
        <f>IF('Rekapitulace stavby'!E14="Vyplň údaj","",IF('Rekapitulace stavby'!E14="","",'Rekapitulace stavby'!E14))</f>
        <v/>
      </c>
      <c r="F18" s="47"/>
      <c r="G18" s="47"/>
      <c r="H18" s="47"/>
      <c r="I18" s="147" t="s">
        <v>31</v>
      </c>
      <c r="J18" s="35" t="str">
        <f>IF('Rekapitulace stavby'!AN14="Vyplň údaj","",IF('Rekapitulace stavby'!AN14="","",'Rekapitulace stavby'!AN14))</f>
        <v/>
      </c>
      <c r="K18" s="51"/>
    </row>
    <row r="19" s="1" customFormat="1" ht="6.96" customHeight="1">
      <c r="B19" s="46"/>
      <c r="C19" s="47"/>
      <c r="D19" s="47"/>
      <c r="E19" s="47"/>
      <c r="F19" s="47"/>
      <c r="G19" s="47"/>
      <c r="H19" s="47"/>
      <c r="I19" s="145"/>
      <c r="J19" s="47"/>
      <c r="K19" s="51"/>
    </row>
    <row r="20" s="1" customFormat="1" ht="14.4" customHeight="1">
      <c r="B20" s="46"/>
      <c r="C20" s="47"/>
      <c r="D20" s="40" t="s">
        <v>35</v>
      </c>
      <c r="E20" s="47"/>
      <c r="F20" s="47"/>
      <c r="G20" s="47"/>
      <c r="H20" s="47"/>
      <c r="I20" s="147" t="s">
        <v>28</v>
      </c>
      <c r="J20" s="35" t="s">
        <v>36</v>
      </c>
      <c r="K20" s="51"/>
    </row>
    <row r="21" s="1" customFormat="1" ht="18" customHeight="1">
      <c r="B21" s="46"/>
      <c r="C21" s="47"/>
      <c r="D21" s="47"/>
      <c r="E21" s="35" t="s">
        <v>37</v>
      </c>
      <c r="F21" s="47"/>
      <c r="G21" s="47"/>
      <c r="H21" s="47"/>
      <c r="I21" s="147" t="s">
        <v>31</v>
      </c>
      <c r="J21" s="35" t="s">
        <v>38</v>
      </c>
      <c r="K21" s="51"/>
    </row>
    <row r="22" s="1" customFormat="1" ht="6.96" customHeight="1">
      <c r="B22" s="46"/>
      <c r="C22" s="47"/>
      <c r="D22" s="47"/>
      <c r="E22" s="47"/>
      <c r="F22" s="47"/>
      <c r="G22" s="47"/>
      <c r="H22" s="47"/>
      <c r="I22" s="145"/>
      <c r="J22" s="47"/>
      <c r="K22" s="51"/>
    </row>
    <row r="23" s="1" customFormat="1" ht="14.4" customHeight="1">
      <c r="B23" s="46"/>
      <c r="C23" s="47"/>
      <c r="D23" s="40" t="s">
        <v>40</v>
      </c>
      <c r="E23" s="47"/>
      <c r="F23" s="47"/>
      <c r="G23" s="47"/>
      <c r="H23" s="47"/>
      <c r="I23" s="145"/>
      <c r="J23" s="47"/>
      <c r="K23" s="51"/>
    </row>
    <row r="24" s="6" customFormat="1" ht="16.5" customHeight="1">
      <c r="B24" s="149"/>
      <c r="C24" s="150"/>
      <c r="D24" s="150"/>
      <c r="E24" s="44" t="s">
        <v>21</v>
      </c>
      <c r="F24" s="44"/>
      <c r="G24" s="44"/>
      <c r="H24" s="44"/>
      <c r="I24" s="151"/>
      <c r="J24" s="150"/>
      <c r="K24" s="152"/>
    </row>
    <row r="25" s="1" customFormat="1" ht="6.96" customHeight="1">
      <c r="B25" s="46"/>
      <c r="C25" s="47"/>
      <c r="D25" s="47"/>
      <c r="E25" s="47"/>
      <c r="F25" s="47"/>
      <c r="G25" s="47"/>
      <c r="H25" s="47"/>
      <c r="I25" s="145"/>
      <c r="J25" s="47"/>
      <c r="K25" s="51"/>
    </row>
    <row r="26" s="1" customFormat="1" ht="6.96" customHeight="1">
      <c r="B26" s="46"/>
      <c r="C26" s="47"/>
      <c r="D26" s="106"/>
      <c r="E26" s="106"/>
      <c r="F26" s="106"/>
      <c r="G26" s="106"/>
      <c r="H26" s="106"/>
      <c r="I26" s="153"/>
      <c r="J26" s="106"/>
      <c r="K26" s="154"/>
    </row>
    <row r="27" s="1" customFormat="1" ht="25.44" customHeight="1">
      <c r="B27" s="46"/>
      <c r="C27" s="47"/>
      <c r="D27" s="155" t="s">
        <v>42</v>
      </c>
      <c r="E27" s="47"/>
      <c r="F27" s="47"/>
      <c r="G27" s="47"/>
      <c r="H27" s="47"/>
      <c r="I27" s="145"/>
      <c r="J27" s="156">
        <f>ROUND(J80,2)</f>
        <v>0</v>
      </c>
      <c r="K27" s="51"/>
    </row>
    <row r="28" s="1" customFormat="1" ht="6.96" customHeight="1">
      <c r="B28" s="46"/>
      <c r="C28" s="47"/>
      <c r="D28" s="106"/>
      <c r="E28" s="106"/>
      <c r="F28" s="106"/>
      <c r="G28" s="106"/>
      <c r="H28" s="106"/>
      <c r="I28" s="153"/>
      <c r="J28" s="106"/>
      <c r="K28" s="154"/>
    </row>
    <row r="29" s="1" customFormat="1" ht="14.4" customHeight="1">
      <c r="B29" s="46"/>
      <c r="C29" s="47"/>
      <c r="D29" s="47"/>
      <c r="E29" s="47"/>
      <c r="F29" s="52" t="s">
        <v>44</v>
      </c>
      <c r="G29" s="47"/>
      <c r="H29" s="47"/>
      <c r="I29" s="157" t="s">
        <v>43</v>
      </c>
      <c r="J29" s="52" t="s">
        <v>45</v>
      </c>
      <c r="K29" s="51"/>
    </row>
    <row r="30" s="1" customFormat="1" ht="14.4" customHeight="1">
      <c r="B30" s="46"/>
      <c r="C30" s="47"/>
      <c r="D30" s="55" t="s">
        <v>46</v>
      </c>
      <c r="E30" s="55" t="s">
        <v>47</v>
      </c>
      <c r="F30" s="158">
        <f>ROUND(SUM(BE80:BE93), 2)</f>
        <v>0</v>
      </c>
      <c r="G30" s="47"/>
      <c r="H30" s="47"/>
      <c r="I30" s="159">
        <v>0.20999999999999999</v>
      </c>
      <c r="J30" s="158">
        <f>ROUND(ROUND((SUM(BE80:BE93)), 2)*I30, 2)</f>
        <v>0</v>
      </c>
      <c r="K30" s="51"/>
    </row>
    <row r="31" s="1" customFormat="1" ht="14.4" customHeight="1">
      <c r="B31" s="46"/>
      <c r="C31" s="47"/>
      <c r="D31" s="47"/>
      <c r="E31" s="55" t="s">
        <v>48</v>
      </c>
      <c r="F31" s="158">
        <f>ROUND(SUM(BF80:BF93), 2)</f>
        <v>0</v>
      </c>
      <c r="G31" s="47"/>
      <c r="H31" s="47"/>
      <c r="I31" s="159">
        <v>0.14999999999999999</v>
      </c>
      <c r="J31" s="158">
        <f>ROUND(ROUND((SUM(BF80:BF93)), 2)*I31, 2)</f>
        <v>0</v>
      </c>
      <c r="K31" s="51"/>
    </row>
    <row r="32" hidden="1" s="1" customFormat="1" ht="14.4" customHeight="1">
      <c r="B32" s="46"/>
      <c r="C32" s="47"/>
      <c r="D32" s="47"/>
      <c r="E32" s="55" t="s">
        <v>49</v>
      </c>
      <c r="F32" s="158">
        <f>ROUND(SUM(BG80:BG93), 2)</f>
        <v>0</v>
      </c>
      <c r="G32" s="47"/>
      <c r="H32" s="47"/>
      <c r="I32" s="159">
        <v>0.20999999999999999</v>
      </c>
      <c r="J32" s="158">
        <v>0</v>
      </c>
      <c r="K32" s="51"/>
    </row>
    <row r="33" hidden="1" s="1" customFormat="1" ht="14.4" customHeight="1">
      <c r="B33" s="46"/>
      <c r="C33" s="47"/>
      <c r="D33" s="47"/>
      <c r="E33" s="55" t="s">
        <v>50</v>
      </c>
      <c r="F33" s="158">
        <f>ROUND(SUM(BH80:BH93), 2)</f>
        <v>0</v>
      </c>
      <c r="G33" s="47"/>
      <c r="H33" s="47"/>
      <c r="I33" s="159">
        <v>0.14999999999999999</v>
      </c>
      <c r="J33" s="158">
        <v>0</v>
      </c>
      <c r="K33" s="51"/>
    </row>
    <row r="34" hidden="1" s="1" customFormat="1" ht="14.4" customHeight="1">
      <c r="B34" s="46"/>
      <c r="C34" s="47"/>
      <c r="D34" s="47"/>
      <c r="E34" s="55" t="s">
        <v>51</v>
      </c>
      <c r="F34" s="158">
        <f>ROUND(SUM(BI80:BI93), 2)</f>
        <v>0</v>
      </c>
      <c r="G34" s="47"/>
      <c r="H34" s="47"/>
      <c r="I34" s="159">
        <v>0</v>
      </c>
      <c r="J34" s="158">
        <v>0</v>
      </c>
      <c r="K34" s="51"/>
    </row>
    <row r="35" s="1" customFormat="1" ht="6.96" customHeight="1">
      <c r="B35" s="46"/>
      <c r="C35" s="47"/>
      <c r="D35" s="47"/>
      <c r="E35" s="47"/>
      <c r="F35" s="47"/>
      <c r="G35" s="47"/>
      <c r="H35" s="47"/>
      <c r="I35" s="145"/>
      <c r="J35" s="47"/>
      <c r="K35" s="51"/>
    </row>
    <row r="36" s="1" customFormat="1" ht="25.44" customHeight="1">
      <c r="B36" s="46"/>
      <c r="C36" s="160"/>
      <c r="D36" s="161" t="s">
        <v>52</v>
      </c>
      <c r="E36" s="98"/>
      <c r="F36" s="98"/>
      <c r="G36" s="162" t="s">
        <v>53</v>
      </c>
      <c r="H36" s="163" t="s">
        <v>54</v>
      </c>
      <c r="I36" s="164"/>
      <c r="J36" s="165">
        <f>SUM(J27:J34)</f>
        <v>0</v>
      </c>
      <c r="K36" s="166"/>
    </row>
    <row r="37" s="1" customFormat="1" ht="14.4" customHeight="1">
      <c r="B37" s="67"/>
      <c r="C37" s="68"/>
      <c r="D37" s="68"/>
      <c r="E37" s="68"/>
      <c r="F37" s="68"/>
      <c r="G37" s="68"/>
      <c r="H37" s="68"/>
      <c r="I37" s="167"/>
      <c r="J37" s="68"/>
      <c r="K37" s="69"/>
    </row>
    <row r="41" s="1" customFormat="1" ht="6.96" customHeight="1">
      <c r="B41" s="168"/>
      <c r="C41" s="169"/>
      <c r="D41" s="169"/>
      <c r="E41" s="169"/>
      <c r="F41" s="169"/>
      <c r="G41" s="169"/>
      <c r="H41" s="169"/>
      <c r="I41" s="170"/>
      <c r="J41" s="169"/>
      <c r="K41" s="171"/>
    </row>
    <row r="42" s="1" customFormat="1" ht="36.96" customHeight="1">
      <c r="B42" s="46"/>
      <c r="C42" s="30" t="s">
        <v>127</v>
      </c>
      <c r="D42" s="47"/>
      <c r="E42" s="47"/>
      <c r="F42" s="47"/>
      <c r="G42" s="47"/>
      <c r="H42" s="47"/>
      <c r="I42" s="145"/>
      <c r="J42" s="47"/>
      <c r="K42" s="51"/>
    </row>
    <row r="43" s="1" customFormat="1" ht="6.96" customHeight="1">
      <c r="B43" s="46"/>
      <c r="C43" s="47"/>
      <c r="D43" s="47"/>
      <c r="E43" s="47"/>
      <c r="F43" s="47"/>
      <c r="G43" s="47"/>
      <c r="H43" s="47"/>
      <c r="I43" s="145"/>
      <c r="J43" s="47"/>
      <c r="K43" s="51"/>
    </row>
    <row r="44" s="1" customFormat="1" ht="14.4" customHeight="1">
      <c r="B44" s="46"/>
      <c r="C44" s="40" t="s">
        <v>18</v>
      </c>
      <c r="D44" s="47"/>
      <c r="E44" s="47"/>
      <c r="F44" s="47"/>
      <c r="G44" s="47"/>
      <c r="H44" s="47"/>
      <c r="I44" s="145"/>
      <c r="J44" s="47"/>
      <c r="K44" s="51"/>
    </row>
    <row r="45" s="1" customFormat="1" ht="16.5" customHeight="1">
      <c r="B45" s="46"/>
      <c r="C45" s="47"/>
      <c r="D45" s="47"/>
      <c r="E45" s="144" t="str">
        <f>E7</f>
        <v>Vltava, ř. km 61.50 – 61.69, Modřany – vysokovodní stání</v>
      </c>
      <c r="F45" s="40"/>
      <c r="G45" s="40"/>
      <c r="H45" s="40"/>
      <c r="I45" s="145"/>
      <c r="J45" s="47"/>
      <c r="K45" s="51"/>
    </row>
    <row r="46" s="1" customFormat="1" ht="14.4" customHeight="1">
      <c r="B46" s="46"/>
      <c r="C46" s="40" t="s">
        <v>118</v>
      </c>
      <c r="D46" s="47"/>
      <c r="E46" s="47"/>
      <c r="F46" s="47"/>
      <c r="G46" s="47"/>
      <c r="H46" s="47"/>
      <c r="I46" s="145"/>
      <c r="J46" s="47"/>
      <c r="K46" s="51"/>
    </row>
    <row r="47" s="1" customFormat="1" ht="17.25" customHeight="1">
      <c r="B47" s="46"/>
      <c r="C47" s="47"/>
      <c r="D47" s="47"/>
      <c r="E47" s="146" t="str">
        <f>E9</f>
        <v>VON - Vedlejší a ostatní náklady</v>
      </c>
      <c r="F47" s="47"/>
      <c r="G47" s="47"/>
      <c r="H47" s="47"/>
      <c r="I47" s="145"/>
      <c r="J47" s="47"/>
      <c r="K47" s="51"/>
    </row>
    <row r="48" s="1" customFormat="1" ht="6.96" customHeight="1">
      <c r="B48" s="46"/>
      <c r="C48" s="47"/>
      <c r="D48" s="47"/>
      <c r="E48" s="47"/>
      <c r="F48" s="47"/>
      <c r="G48" s="47"/>
      <c r="H48" s="47"/>
      <c r="I48" s="145"/>
      <c r="J48" s="47"/>
      <c r="K48" s="51"/>
    </row>
    <row r="49" s="1" customFormat="1" ht="18" customHeight="1">
      <c r="B49" s="46"/>
      <c r="C49" s="40" t="s">
        <v>23</v>
      </c>
      <c r="D49" s="47"/>
      <c r="E49" s="47"/>
      <c r="F49" s="35" t="str">
        <f>F12</f>
        <v>Vltava, ř. km 61.50 – 61.69, Modřany</v>
      </c>
      <c r="G49" s="47"/>
      <c r="H49" s="47"/>
      <c r="I49" s="147" t="s">
        <v>25</v>
      </c>
      <c r="J49" s="148" t="str">
        <f>IF(J12="","",J12)</f>
        <v>10. 1. 2019</v>
      </c>
      <c r="K49" s="51"/>
    </row>
    <row r="50" s="1" customFormat="1" ht="6.96" customHeight="1">
      <c r="B50" s="46"/>
      <c r="C50" s="47"/>
      <c r="D50" s="47"/>
      <c r="E50" s="47"/>
      <c r="F50" s="47"/>
      <c r="G50" s="47"/>
      <c r="H50" s="47"/>
      <c r="I50" s="145"/>
      <c r="J50" s="47"/>
      <c r="K50" s="51"/>
    </row>
    <row r="51" s="1" customFormat="1">
      <c r="B51" s="46"/>
      <c r="C51" s="40" t="s">
        <v>27</v>
      </c>
      <c r="D51" s="47"/>
      <c r="E51" s="47"/>
      <c r="F51" s="35" t="str">
        <f>E15</f>
        <v>Povodí Vltavy, státní podnik</v>
      </c>
      <c r="G51" s="47"/>
      <c r="H51" s="47"/>
      <c r="I51" s="147" t="s">
        <v>35</v>
      </c>
      <c r="J51" s="44" t="str">
        <f>E21</f>
        <v>AQUATIS a. s.</v>
      </c>
      <c r="K51" s="51"/>
    </row>
    <row r="52" s="1" customFormat="1" ht="14.4" customHeight="1">
      <c r="B52" s="46"/>
      <c r="C52" s="40" t="s">
        <v>33</v>
      </c>
      <c r="D52" s="47"/>
      <c r="E52" s="47"/>
      <c r="F52" s="35" t="str">
        <f>IF(E18="","",E18)</f>
        <v/>
      </c>
      <c r="G52" s="47"/>
      <c r="H52" s="47"/>
      <c r="I52" s="145"/>
      <c r="J52" s="172"/>
      <c r="K52" s="51"/>
    </row>
    <row r="53" s="1" customFormat="1" ht="10.32" customHeight="1">
      <c r="B53" s="46"/>
      <c r="C53" s="47"/>
      <c r="D53" s="47"/>
      <c r="E53" s="47"/>
      <c r="F53" s="47"/>
      <c r="G53" s="47"/>
      <c r="H53" s="47"/>
      <c r="I53" s="145"/>
      <c r="J53" s="47"/>
      <c r="K53" s="51"/>
    </row>
    <row r="54" s="1" customFormat="1" ht="29.28" customHeight="1">
      <c r="B54" s="46"/>
      <c r="C54" s="173" t="s">
        <v>128</v>
      </c>
      <c r="D54" s="160"/>
      <c r="E54" s="160"/>
      <c r="F54" s="160"/>
      <c r="G54" s="160"/>
      <c r="H54" s="160"/>
      <c r="I54" s="174"/>
      <c r="J54" s="175" t="s">
        <v>129</v>
      </c>
      <c r="K54" s="176"/>
    </row>
    <row r="55" s="1" customFormat="1" ht="10.32" customHeight="1">
      <c r="B55" s="46"/>
      <c r="C55" s="47"/>
      <c r="D55" s="47"/>
      <c r="E55" s="47"/>
      <c r="F55" s="47"/>
      <c r="G55" s="47"/>
      <c r="H55" s="47"/>
      <c r="I55" s="145"/>
      <c r="J55" s="47"/>
      <c r="K55" s="51"/>
    </row>
    <row r="56" s="1" customFormat="1" ht="29.28" customHeight="1">
      <c r="B56" s="46"/>
      <c r="C56" s="177" t="s">
        <v>130</v>
      </c>
      <c r="D56" s="47"/>
      <c r="E56" s="47"/>
      <c r="F56" s="47"/>
      <c r="G56" s="47"/>
      <c r="H56" s="47"/>
      <c r="I56" s="145"/>
      <c r="J56" s="156">
        <f>J80</f>
        <v>0</v>
      </c>
      <c r="K56" s="51"/>
      <c r="AU56" s="24" t="s">
        <v>131</v>
      </c>
    </row>
    <row r="57" s="7" customFormat="1" ht="24.96" customHeight="1">
      <c r="B57" s="178"/>
      <c r="C57" s="179"/>
      <c r="D57" s="180" t="s">
        <v>463</v>
      </c>
      <c r="E57" s="181"/>
      <c r="F57" s="181"/>
      <c r="G57" s="181"/>
      <c r="H57" s="181"/>
      <c r="I57" s="182"/>
      <c r="J57" s="183">
        <f>J81</f>
        <v>0</v>
      </c>
      <c r="K57" s="184"/>
    </row>
    <row r="58" s="8" customFormat="1" ht="19.92" customHeight="1">
      <c r="B58" s="185"/>
      <c r="C58" s="186"/>
      <c r="D58" s="187" t="s">
        <v>464</v>
      </c>
      <c r="E58" s="188"/>
      <c r="F58" s="188"/>
      <c r="G58" s="188"/>
      <c r="H58" s="188"/>
      <c r="I58" s="189"/>
      <c r="J58" s="190">
        <f>J82</f>
        <v>0</v>
      </c>
      <c r="K58" s="191"/>
    </row>
    <row r="59" s="8" customFormat="1" ht="19.92" customHeight="1">
      <c r="B59" s="185"/>
      <c r="C59" s="186"/>
      <c r="D59" s="187" t="s">
        <v>465</v>
      </c>
      <c r="E59" s="188"/>
      <c r="F59" s="188"/>
      <c r="G59" s="188"/>
      <c r="H59" s="188"/>
      <c r="I59" s="189"/>
      <c r="J59" s="190">
        <f>J85</f>
        <v>0</v>
      </c>
      <c r="K59" s="191"/>
    </row>
    <row r="60" s="8" customFormat="1" ht="19.92" customHeight="1">
      <c r="B60" s="185"/>
      <c r="C60" s="186"/>
      <c r="D60" s="187" t="s">
        <v>466</v>
      </c>
      <c r="E60" s="188"/>
      <c r="F60" s="188"/>
      <c r="G60" s="188"/>
      <c r="H60" s="188"/>
      <c r="I60" s="189"/>
      <c r="J60" s="190">
        <f>J88</f>
        <v>0</v>
      </c>
      <c r="K60" s="191"/>
    </row>
    <row r="61" s="1" customFormat="1" ht="21.84" customHeight="1">
      <c r="B61" s="46"/>
      <c r="C61" s="47"/>
      <c r="D61" s="47"/>
      <c r="E61" s="47"/>
      <c r="F61" s="47"/>
      <c r="G61" s="47"/>
      <c r="H61" s="47"/>
      <c r="I61" s="145"/>
      <c r="J61" s="47"/>
      <c r="K61" s="51"/>
    </row>
    <row r="62" s="1" customFormat="1" ht="6.96" customHeight="1">
      <c r="B62" s="67"/>
      <c r="C62" s="68"/>
      <c r="D62" s="68"/>
      <c r="E62" s="68"/>
      <c r="F62" s="68"/>
      <c r="G62" s="68"/>
      <c r="H62" s="68"/>
      <c r="I62" s="167"/>
      <c r="J62" s="68"/>
      <c r="K62" s="69"/>
    </row>
    <row r="66" s="1" customFormat="1" ht="6.96" customHeight="1">
      <c r="B66" s="70"/>
      <c r="C66" s="71"/>
      <c r="D66" s="71"/>
      <c r="E66" s="71"/>
      <c r="F66" s="71"/>
      <c r="G66" s="71"/>
      <c r="H66" s="71"/>
      <c r="I66" s="170"/>
      <c r="J66" s="71"/>
      <c r="K66" s="71"/>
      <c r="L66" s="72"/>
    </row>
    <row r="67" s="1" customFormat="1" ht="36.96" customHeight="1">
      <c r="B67" s="46"/>
      <c r="C67" s="73" t="s">
        <v>142</v>
      </c>
      <c r="D67" s="74"/>
      <c r="E67" s="74"/>
      <c r="F67" s="74"/>
      <c r="G67" s="74"/>
      <c r="H67" s="74"/>
      <c r="I67" s="192"/>
      <c r="J67" s="74"/>
      <c r="K67" s="74"/>
      <c r="L67" s="72"/>
    </row>
    <row r="68" s="1" customFormat="1" ht="6.96" customHeight="1">
      <c r="B68" s="46"/>
      <c r="C68" s="74"/>
      <c r="D68" s="74"/>
      <c r="E68" s="74"/>
      <c r="F68" s="74"/>
      <c r="G68" s="74"/>
      <c r="H68" s="74"/>
      <c r="I68" s="192"/>
      <c r="J68" s="74"/>
      <c r="K68" s="74"/>
      <c r="L68" s="72"/>
    </row>
    <row r="69" s="1" customFormat="1" ht="14.4" customHeight="1">
      <c r="B69" s="46"/>
      <c r="C69" s="76" t="s">
        <v>18</v>
      </c>
      <c r="D69" s="74"/>
      <c r="E69" s="74"/>
      <c r="F69" s="74"/>
      <c r="G69" s="74"/>
      <c r="H69" s="74"/>
      <c r="I69" s="192"/>
      <c r="J69" s="74"/>
      <c r="K69" s="74"/>
      <c r="L69" s="72"/>
    </row>
    <row r="70" s="1" customFormat="1" ht="16.5" customHeight="1">
      <c r="B70" s="46"/>
      <c r="C70" s="74"/>
      <c r="D70" s="74"/>
      <c r="E70" s="193" t="str">
        <f>E7</f>
        <v>Vltava, ř. km 61.50 – 61.69, Modřany – vysokovodní stání</v>
      </c>
      <c r="F70" s="76"/>
      <c r="G70" s="76"/>
      <c r="H70" s="76"/>
      <c r="I70" s="192"/>
      <c r="J70" s="74"/>
      <c r="K70" s="74"/>
      <c r="L70" s="72"/>
    </row>
    <row r="71" s="1" customFormat="1" ht="14.4" customHeight="1">
      <c r="B71" s="46"/>
      <c r="C71" s="76" t="s">
        <v>118</v>
      </c>
      <c r="D71" s="74"/>
      <c r="E71" s="74"/>
      <c r="F71" s="74"/>
      <c r="G71" s="74"/>
      <c r="H71" s="74"/>
      <c r="I71" s="192"/>
      <c r="J71" s="74"/>
      <c r="K71" s="74"/>
      <c r="L71" s="72"/>
    </row>
    <row r="72" s="1" customFormat="1" ht="17.25" customHeight="1">
      <c r="B72" s="46"/>
      <c r="C72" s="74"/>
      <c r="D72" s="74"/>
      <c r="E72" s="82" t="str">
        <f>E9</f>
        <v>VON - Vedlejší a ostatní náklady</v>
      </c>
      <c r="F72" s="74"/>
      <c r="G72" s="74"/>
      <c r="H72" s="74"/>
      <c r="I72" s="192"/>
      <c r="J72" s="74"/>
      <c r="K72" s="74"/>
      <c r="L72" s="72"/>
    </row>
    <row r="73" s="1" customFormat="1" ht="6.96" customHeight="1">
      <c r="B73" s="46"/>
      <c r="C73" s="74"/>
      <c r="D73" s="74"/>
      <c r="E73" s="74"/>
      <c r="F73" s="74"/>
      <c r="G73" s="74"/>
      <c r="H73" s="74"/>
      <c r="I73" s="192"/>
      <c r="J73" s="74"/>
      <c r="K73" s="74"/>
      <c r="L73" s="72"/>
    </row>
    <row r="74" s="1" customFormat="1" ht="18" customHeight="1">
      <c r="B74" s="46"/>
      <c r="C74" s="76" t="s">
        <v>23</v>
      </c>
      <c r="D74" s="74"/>
      <c r="E74" s="74"/>
      <c r="F74" s="194" t="str">
        <f>F12</f>
        <v>Vltava, ř. km 61.50 – 61.69, Modřany</v>
      </c>
      <c r="G74" s="74"/>
      <c r="H74" s="74"/>
      <c r="I74" s="195" t="s">
        <v>25</v>
      </c>
      <c r="J74" s="85" t="str">
        <f>IF(J12="","",J12)</f>
        <v>10. 1. 2019</v>
      </c>
      <c r="K74" s="74"/>
      <c r="L74" s="72"/>
    </row>
    <row r="75" s="1" customFormat="1" ht="6.96" customHeight="1">
      <c r="B75" s="46"/>
      <c r="C75" s="74"/>
      <c r="D75" s="74"/>
      <c r="E75" s="74"/>
      <c r="F75" s="74"/>
      <c r="G75" s="74"/>
      <c r="H75" s="74"/>
      <c r="I75" s="192"/>
      <c r="J75" s="74"/>
      <c r="K75" s="74"/>
      <c r="L75" s="72"/>
    </row>
    <row r="76" s="1" customFormat="1">
      <c r="B76" s="46"/>
      <c r="C76" s="76" t="s">
        <v>27</v>
      </c>
      <c r="D76" s="74"/>
      <c r="E76" s="74"/>
      <c r="F76" s="194" t="str">
        <f>E15</f>
        <v>Povodí Vltavy, státní podnik</v>
      </c>
      <c r="G76" s="74"/>
      <c r="H76" s="74"/>
      <c r="I76" s="195" t="s">
        <v>35</v>
      </c>
      <c r="J76" s="194" t="str">
        <f>E21</f>
        <v>AQUATIS a. s.</v>
      </c>
      <c r="K76" s="74"/>
      <c r="L76" s="72"/>
    </row>
    <row r="77" s="1" customFormat="1" ht="14.4" customHeight="1">
      <c r="B77" s="46"/>
      <c r="C77" s="76" t="s">
        <v>33</v>
      </c>
      <c r="D77" s="74"/>
      <c r="E77" s="74"/>
      <c r="F77" s="194" t="str">
        <f>IF(E18="","",E18)</f>
        <v/>
      </c>
      <c r="G77" s="74"/>
      <c r="H77" s="74"/>
      <c r="I77" s="192"/>
      <c r="J77" s="74"/>
      <c r="K77" s="74"/>
      <c r="L77" s="72"/>
    </row>
    <row r="78" s="1" customFormat="1" ht="10.32" customHeight="1">
      <c r="B78" s="46"/>
      <c r="C78" s="74"/>
      <c r="D78" s="74"/>
      <c r="E78" s="74"/>
      <c r="F78" s="74"/>
      <c r="G78" s="74"/>
      <c r="H78" s="74"/>
      <c r="I78" s="192"/>
      <c r="J78" s="74"/>
      <c r="K78" s="74"/>
      <c r="L78" s="72"/>
    </row>
    <row r="79" s="9" customFormat="1" ht="29.28" customHeight="1">
      <c r="B79" s="196"/>
      <c r="C79" s="197" t="s">
        <v>143</v>
      </c>
      <c r="D79" s="198" t="s">
        <v>61</v>
      </c>
      <c r="E79" s="198" t="s">
        <v>57</v>
      </c>
      <c r="F79" s="198" t="s">
        <v>144</v>
      </c>
      <c r="G79" s="198" t="s">
        <v>145</v>
      </c>
      <c r="H79" s="198" t="s">
        <v>146</v>
      </c>
      <c r="I79" s="199" t="s">
        <v>147</v>
      </c>
      <c r="J79" s="198" t="s">
        <v>129</v>
      </c>
      <c r="K79" s="200" t="s">
        <v>148</v>
      </c>
      <c r="L79" s="201"/>
      <c r="M79" s="102" t="s">
        <v>149</v>
      </c>
      <c r="N79" s="103" t="s">
        <v>46</v>
      </c>
      <c r="O79" s="103" t="s">
        <v>150</v>
      </c>
      <c r="P79" s="103" t="s">
        <v>151</v>
      </c>
      <c r="Q79" s="103" t="s">
        <v>152</v>
      </c>
      <c r="R79" s="103" t="s">
        <v>153</v>
      </c>
      <c r="S79" s="103" t="s">
        <v>154</v>
      </c>
      <c r="T79" s="104" t="s">
        <v>155</v>
      </c>
    </row>
    <row r="80" s="1" customFormat="1" ht="29.28" customHeight="1">
      <c r="B80" s="46"/>
      <c r="C80" s="108" t="s">
        <v>130</v>
      </c>
      <c r="D80" s="74"/>
      <c r="E80" s="74"/>
      <c r="F80" s="74"/>
      <c r="G80" s="74"/>
      <c r="H80" s="74"/>
      <c r="I80" s="192"/>
      <c r="J80" s="202">
        <f>BK80</f>
        <v>0</v>
      </c>
      <c r="K80" s="74"/>
      <c r="L80" s="72"/>
      <c r="M80" s="105"/>
      <c r="N80" s="106"/>
      <c r="O80" s="106"/>
      <c r="P80" s="203">
        <f>P81</f>
        <v>0</v>
      </c>
      <c r="Q80" s="106"/>
      <c r="R80" s="203">
        <f>R81</f>
        <v>0</v>
      </c>
      <c r="S80" s="106"/>
      <c r="T80" s="204">
        <f>T81</f>
        <v>0</v>
      </c>
      <c r="AT80" s="24" t="s">
        <v>75</v>
      </c>
      <c r="AU80" s="24" t="s">
        <v>131</v>
      </c>
      <c r="BK80" s="205">
        <f>BK81</f>
        <v>0</v>
      </c>
    </row>
    <row r="81" s="10" customFormat="1" ht="37.44001" customHeight="1">
      <c r="B81" s="206"/>
      <c r="C81" s="207"/>
      <c r="D81" s="208" t="s">
        <v>75</v>
      </c>
      <c r="E81" s="209" t="s">
        <v>467</v>
      </c>
      <c r="F81" s="209" t="s">
        <v>468</v>
      </c>
      <c r="G81" s="207"/>
      <c r="H81" s="207"/>
      <c r="I81" s="210"/>
      <c r="J81" s="211">
        <f>BK81</f>
        <v>0</v>
      </c>
      <c r="K81" s="207"/>
      <c r="L81" s="212"/>
      <c r="M81" s="213"/>
      <c r="N81" s="214"/>
      <c r="O81" s="214"/>
      <c r="P81" s="215">
        <f>P82+P85+P88</f>
        <v>0</v>
      </c>
      <c r="Q81" s="214"/>
      <c r="R81" s="215">
        <f>R82+R85+R88</f>
        <v>0</v>
      </c>
      <c r="S81" s="214"/>
      <c r="T81" s="216">
        <f>T82+T85+T88</f>
        <v>0</v>
      </c>
      <c r="AR81" s="217" t="s">
        <v>201</v>
      </c>
      <c r="AT81" s="218" t="s">
        <v>75</v>
      </c>
      <c r="AU81" s="218" t="s">
        <v>76</v>
      </c>
      <c r="AY81" s="217" t="s">
        <v>158</v>
      </c>
      <c r="BK81" s="219">
        <f>BK82+BK85+BK88</f>
        <v>0</v>
      </c>
    </row>
    <row r="82" s="10" customFormat="1" ht="19.92" customHeight="1">
      <c r="B82" s="206"/>
      <c r="C82" s="207"/>
      <c r="D82" s="208" t="s">
        <v>75</v>
      </c>
      <c r="E82" s="220" t="s">
        <v>469</v>
      </c>
      <c r="F82" s="220" t="s">
        <v>470</v>
      </c>
      <c r="G82" s="207"/>
      <c r="H82" s="207"/>
      <c r="I82" s="210"/>
      <c r="J82" s="221">
        <f>BK82</f>
        <v>0</v>
      </c>
      <c r="K82" s="207"/>
      <c r="L82" s="212"/>
      <c r="M82" s="213"/>
      <c r="N82" s="214"/>
      <c r="O82" s="214"/>
      <c r="P82" s="215">
        <f>SUM(P83:P84)</f>
        <v>0</v>
      </c>
      <c r="Q82" s="214"/>
      <c r="R82" s="215">
        <f>SUM(R83:R84)</f>
        <v>0</v>
      </c>
      <c r="S82" s="214"/>
      <c r="T82" s="216">
        <f>SUM(T83:T84)</f>
        <v>0</v>
      </c>
      <c r="AR82" s="217" t="s">
        <v>201</v>
      </c>
      <c r="AT82" s="218" t="s">
        <v>75</v>
      </c>
      <c r="AU82" s="218" t="s">
        <v>84</v>
      </c>
      <c r="AY82" s="217" t="s">
        <v>158</v>
      </c>
      <c r="BK82" s="219">
        <f>SUM(BK83:BK84)</f>
        <v>0</v>
      </c>
    </row>
    <row r="83" s="1" customFormat="1" ht="25.5" customHeight="1">
      <c r="B83" s="46"/>
      <c r="C83" s="222" t="s">
        <v>84</v>
      </c>
      <c r="D83" s="222" t="s">
        <v>160</v>
      </c>
      <c r="E83" s="223" t="s">
        <v>471</v>
      </c>
      <c r="F83" s="224" t="s">
        <v>472</v>
      </c>
      <c r="G83" s="225" t="s">
        <v>473</v>
      </c>
      <c r="H83" s="226">
        <v>1</v>
      </c>
      <c r="I83" s="227"/>
      <c r="J83" s="228">
        <f>ROUND(I83*H83,2)</f>
        <v>0</v>
      </c>
      <c r="K83" s="224" t="s">
        <v>21</v>
      </c>
      <c r="L83" s="72"/>
      <c r="M83" s="229" t="s">
        <v>21</v>
      </c>
      <c r="N83" s="230" t="s">
        <v>47</v>
      </c>
      <c r="O83" s="47"/>
      <c r="P83" s="231">
        <f>O83*H83</f>
        <v>0</v>
      </c>
      <c r="Q83" s="231">
        <v>0</v>
      </c>
      <c r="R83" s="231">
        <f>Q83*H83</f>
        <v>0</v>
      </c>
      <c r="S83" s="231">
        <v>0</v>
      </c>
      <c r="T83" s="232">
        <f>S83*H83</f>
        <v>0</v>
      </c>
      <c r="AR83" s="24" t="s">
        <v>164</v>
      </c>
      <c r="AT83" s="24" t="s">
        <v>160</v>
      </c>
      <c r="AU83" s="24" t="s">
        <v>87</v>
      </c>
      <c r="AY83" s="24" t="s">
        <v>158</v>
      </c>
      <c r="BE83" s="233">
        <f>IF(N83="základní",J83,0)</f>
        <v>0</v>
      </c>
      <c r="BF83" s="233">
        <f>IF(N83="snížená",J83,0)</f>
        <v>0</v>
      </c>
      <c r="BG83" s="233">
        <f>IF(N83="zákl. přenesená",J83,0)</f>
        <v>0</v>
      </c>
      <c r="BH83" s="233">
        <f>IF(N83="sníž. přenesená",J83,0)</f>
        <v>0</v>
      </c>
      <c r="BI83" s="233">
        <f>IF(N83="nulová",J83,0)</f>
        <v>0</v>
      </c>
      <c r="BJ83" s="24" t="s">
        <v>84</v>
      </c>
      <c r="BK83" s="233">
        <f>ROUND(I83*H83,2)</f>
        <v>0</v>
      </c>
      <c r="BL83" s="24" t="s">
        <v>164</v>
      </c>
      <c r="BM83" s="24" t="s">
        <v>474</v>
      </c>
    </row>
    <row r="84" s="1" customFormat="1" ht="16.5" customHeight="1">
      <c r="B84" s="46"/>
      <c r="C84" s="222" t="s">
        <v>87</v>
      </c>
      <c r="D84" s="222" t="s">
        <v>160</v>
      </c>
      <c r="E84" s="223" t="s">
        <v>475</v>
      </c>
      <c r="F84" s="224" t="s">
        <v>476</v>
      </c>
      <c r="G84" s="225" t="s">
        <v>473</v>
      </c>
      <c r="H84" s="226">
        <v>1</v>
      </c>
      <c r="I84" s="227"/>
      <c r="J84" s="228">
        <f>ROUND(I84*H84,2)</f>
        <v>0</v>
      </c>
      <c r="K84" s="224" t="s">
        <v>21</v>
      </c>
      <c r="L84" s="72"/>
      <c r="M84" s="229" t="s">
        <v>21</v>
      </c>
      <c r="N84" s="230" t="s">
        <v>47</v>
      </c>
      <c r="O84" s="47"/>
      <c r="P84" s="231">
        <f>O84*H84</f>
        <v>0</v>
      </c>
      <c r="Q84" s="231">
        <v>0</v>
      </c>
      <c r="R84" s="231">
        <f>Q84*H84</f>
        <v>0</v>
      </c>
      <c r="S84" s="231">
        <v>0</v>
      </c>
      <c r="T84" s="232">
        <f>S84*H84</f>
        <v>0</v>
      </c>
      <c r="AR84" s="24" t="s">
        <v>164</v>
      </c>
      <c r="AT84" s="24" t="s">
        <v>160</v>
      </c>
      <c r="AU84" s="24" t="s">
        <v>87</v>
      </c>
      <c r="AY84" s="24" t="s">
        <v>158</v>
      </c>
      <c r="BE84" s="233">
        <f>IF(N84="základní",J84,0)</f>
        <v>0</v>
      </c>
      <c r="BF84" s="233">
        <f>IF(N84="snížená",J84,0)</f>
        <v>0</v>
      </c>
      <c r="BG84" s="233">
        <f>IF(N84="zákl. přenesená",J84,0)</f>
        <v>0</v>
      </c>
      <c r="BH84" s="233">
        <f>IF(N84="sníž. přenesená",J84,0)</f>
        <v>0</v>
      </c>
      <c r="BI84" s="233">
        <f>IF(N84="nulová",J84,0)</f>
        <v>0</v>
      </c>
      <c r="BJ84" s="24" t="s">
        <v>84</v>
      </c>
      <c r="BK84" s="233">
        <f>ROUND(I84*H84,2)</f>
        <v>0</v>
      </c>
      <c r="BL84" s="24" t="s">
        <v>164</v>
      </c>
      <c r="BM84" s="24" t="s">
        <v>477</v>
      </c>
    </row>
    <row r="85" s="10" customFormat="1" ht="29.88" customHeight="1">
      <c r="B85" s="206"/>
      <c r="C85" s="207"/>
      <c r="D85" s="208" t="s">
        <v>75</v>
      </c>
      <c r="E85" s="220" t="s">
        <v>478</v>
      </c>
      <c r="F85" s="220" t="s">
        <v>479</v>
      </c>
      <c r="G85" s="207"/>
      <c r="H85" s="207"/>
      <c r="I85" s="210"/>
      <c r="J85" s="221">
        <f>BK85</f>
        <v>0</v>
      </c>
      <c r="K85" s="207"/>
      <c r="L85" s="212"/>
      <c r="M85" s="213"/>
      <c r="N85" s="214"/>
      <c r="O85" s="214"/>
      <c r="P85" s="215">
        <f>SUM(P86:P87)</f>
        <v>0</v>
      </c>
      <c r="Q85" s="214"/>
      <c r="R85" s="215">
        <f>SUM(R86:R87)</f>
        <v>0</v>
      </c>
      <c r="S85" s="214"/>
      <c r="T85" s="216">
        <f>SUM(T86:T87)</f>
        <v>0</v>
      </c>
      <c r="AR85" s="217" t="s">
        <v>164</v>
      </c>
      <c r="AT85" s="218" t="s">
        <v>75</v>
      </c>
      <c r="AU85" s="218" t="s">
        <v>84</v>
      </c>
      <c r="AY85" s="217" t="s">
        <v>158</v>
      </c>
      <c r="BK85" s="219">
        <f>SUM(BK86:BK87)</f>
        <v>0</v>
      </c>
    </row>
    <row r="86" s="1" customFormat="1" ht="25.5" customHeight="1">
      <c r="B86" s="46"/>
      <c r="C86" s="222" t="s">
        <v>180</v>
      </c>
      <c r="D86" s="222" t="s">
        <v>160</v>
      </c>
      <c r="E86" s="223" t="s">
        <v>480</v>
      </c>
      <c r="F86" s="224" t="s">
        <v>481</v>
      </c>
      <c r="G86" s="225" t="s">
        <v>473</v>
      </c>
      <c r="H86" s="226">
        <v>1</v>
      </c>
      <c r="I86" s="227"/>
      <c r="J86" s="228">
        <f>ROUND(I86*H86,2)</f>
        <v>0</v>
      </c>
      <c r="K86" s="224" t="s">
        <v>21</v>
      </c>
      <c r="L86" s="72"/>
      <c r="M86" s="229" t="s">
        <v>21</v>
      </c>
      <c r="N86" s="230" t="s">
        <v>47</v>
      </c>
      <c r="O86" s="47"/>
      <c r="P86" s="231">
        <f>O86*H86</f>
        <v>0</v>
      </c>
      <c r="Q86" s="231">
        <v>0</v>
      </c>
      <c r="R86" s="231">
        <f>Q86*H86</f>
        <v>0</v>
      </c>
      <c r="S86" s="231">
        <v>0</v>
      </c>
      <c r="T86" s="232">
        <f>S86*H86</f>
        <v>0</v>
      </c>
      <c r="AR86" s="24" t="s">
        <v>164</v>
      </c>
      <c r="AT86" s="24" t="s">
        <v>160</v>
      </c>
      <c r="AU86" s="24" t="s">
        <v>87</v>
      </c>
      <c r="AY86" s="24" t="s">
        <v>158</v>
      </c>
      <c r="BE86" s="233">
        <f>IF(N86="základní",J86,0)</f>
        <v>0</v>
      </c>
      <c r="BF86" s="233">
        <f>IF(N86="snížená",J86,0)</f>
        <v>0</v>
      </c>
      <c r="BG86" s="233">
        <f>IF(N86="zákl. přenesená",J86,0)</f>
        <v>0</v>
      </c>
      <c r="BH86" s="233">
        <f>IF(N86="sníž. přenesená",J86,0)</f>
        <v>0</v>
      </c>
      <c r="BI86" s="233">
        <f>IF(N86="nulová",J86,0)</f>
        <v>0</v>
      </c>
      <c r="BJ86" s="24" t="s">
        <v>84</v>
      </c>
      <c r="BK86" s="233">
        <f>ROUND(I86*H86,2)</f>
        <v>0</v>
      </c>
      <c r="BL86" s="24" t="s">
        <v>164</v>
      </c>
      <c r="BM86" s="24" t="s">
        <v>482</v>
      </c>
    </row>
    <row r="87" s="1" customFormat="1" ht="16.5" customHeight="1">
      <c r="B87" s="46"/>
      <c r="C87" s="222" t="s">
        <v>164</v>
      </c>
      <c r="D87" s="222" t="s">
        <v>160</v>
      </c>
      <c r="E87" s="223" t="s">
        <v>483</v>
      </c>
      <c r="F87" s="224" t="s">
        <v>484</v>
      </c>
      <c r="G87" s="225" t="s">
        <v>473</v>
      </c>
      <c r="H87" s="226">
        <v>1</v>
      </c>
      <c r="I87" s="227"/>
      <c r="J87" s="228">
        <f>ROUND(I87*H87,2)</f>
        <v>0</v>
      </c>
      <c r="K87" s="224" t="s">
        <v>21</v>
      </c>
      <c r="L87" s="72"/>
      <c r="M87" s="229" t="s">
        <v>21</v>
      </c>
      <c r="N87" s="230" t="s">
        <v>47</v>
      </c>
      <c r="O87" s="47"/>
      <c r="P87" s="231">
        <f>O87*H87</f>
        <v>0</v>
      </c>
      <c r="Q87" s="231">
        <v>0</v>
      </c>
      <c r="R87" s="231">
        <f>Q87*H87</f>
        <v>0</v>
      </c>
      <c r="S87" s="231">
        <v>0</v>
      </c>
      <c r="T87" s="232">
        <f>S87*H87</f>
        <v>0</v>
      </c>
      <c r="AR87" s="24" t="s">
        <v>164</v>
      </c>
      <c r="AT87" s="24" t="s">
        <v>160</v>
      </c>
      <c r="AU87" s="24" t="s">
        <v>87</v>
      </c>
      <c r="AY87" s="24" t="s">
        <v>158</v>
      </c>
      <c r="BE87" s="233">
        <f>IF(N87="základní",J87,0)</f>
        <v>0</v>
      </c>
      <c r="BF87" s="233">
        <f>IF(N87="snížená",J87,0)</f>
        <v>0</v>
      </c>
      <c r="BG87" s="233">
        <f>IF(N87="zákl. přenesená",J87,0)</f>
        <v>0</v>
      </c>
      <c r="BH87" s="233">
        <f>IF(N87="sníž. přenesená",J87,0)</f>
        <v>0</v>
      </c>
      <c r="BI87" s="233">
        <f>IF(N87="nulová",J87,0)</f>
        <v>0</v>
      </c>
      <c r="BJ87" s="24" t="s">
        <v>84</v>
      </c>
      <c r="BK87" s="233">
        <f>ROUND(I87*H87,2)</f>
        <v>0</v>
      </c>
      <c r="BL87" s="24" t="s">
        <v>164</v>
      </c>
      <c r="BM87" s="24" t="s">
        <v>485</v>
      </c>
    </row>
    <row r="88" s="10" customFormat="1" ht="29.88" customHeight="1">
      <c r="B88" s="206"/>
      <c r="C88" s="207"/>
      <c r="D88" s="208" t="s">
        <v>75</v>
      </c>
      <c r="E88" s="220" t="s">
        <v>486</v>
      </c>
      <c r="F88" s="220" t="s">
        <v>487</v>
      </c>
      <c r="G88" s="207"/>
      <c r="H88" s="207"/>
      <c r="I88" s="210"/>
      <c r="J88" s="221">
        <f>BK88</f>
        <v>0</v>
      </c>
      <c r="K88" s="207"/>
      <c r="L88" s="212"/>
      <c r="M88" s="213"/>
      <c r="N88" s="214"/>
      <c r="O88" s="214"/>
      <c r="P88" s="215">
        <f>SUM(P89:P93)</f>
        <v>0</v>
      </c>
      <c r="Q88" s="214"/>
      <c r="R88" s="215">
        <f>SUM(R89:R93)</f>
        <v>0</v>
      </c>
      <c r="S88" s="214"/>
      <c r="T88" s="216">
        <f>SUM(T89:T93)</f>
        <v>0</v>
      </c>
      <c r="AR88" s="217" t="s">
        <v>164</v>
      </c>
      <c r="AT88" s="218" t="s">
        <v>75</v>
      </c>
      <c r="AU88" s="218" t="s">
        <v>84</v>
      </c>
      <c r="AY88" s="217" t="s">
        <v>158</v>
      </c>
      <c r="BK88" s="219">
        <f>SUM(BK89:BK93)</f>
        <v>0</v>
      </c>
    </row>
    <row r="89" s="1" customFormat="1" ht="16.5" customHeight="1">
      <c r="B89" s="46"/>
      <c r="C89" s="222" t="s">
        <v>201</v>
      </c>
      <c r="D89" s="222" t="s">
        <v>160</v>
      </c>
      <c r="E89" s="223" t="s">
        <v>488</v>
      </c>
      <c r="F89" s="224" t="s">
        <v>489</v>
      </c>
      <c r="G89" s="225" t="s">
        <v>473</v>
      </c>
      <c r="H89" s="226">
        <v>1</v>
      </c>
      <c r="I89" s="227"/>
      <c r="J89" s="228">
        <f>ROUND(I89*H89,2)</f>
        <v>0</v>
      </c>
      <c r="K89" s="224" t="s">
        <v>21</v>
      </c>
      <c r="L89" s="72"/>
      <c r="M89" s="229" t="s">
        <v>21</v>
      </c>
      <c r="N89" s="230" t="s">
        <v>47</v>
      </c>
      <c r="O89" s="47"/>
      <c r="P89" s="231">
        <f>O89*H89</f>
        <v>0</v>
      </c>
      <c r="Q89" s="231">
        <v>0</v>
      </c>
      <c r="R89" s="231">
        <f>Q89*H89</f>
        <v>0</v>
      </c>
      <c r="S89" s="231">
        <v>0</v>
      </c>
      <c r="T89" s="232">
        <f>S89*H89</f>
        <v>0</v>
      </c>
      <c r="AR89" s="24" t="s">
        <v>490</v>
      </c>
      <c r="AT89" s="24" t="s">
        <v>160</v>
      </c>
      <c r="AU89" s="24" t="s">
        <v>87</v>
      </c>
      <c r="AY89" s="24" t="s">
        <v>158</v>
      </c>
      <c r="BE89" s="233">
        <f>IF(N89="základní",J89,0)</f>
        <v>0</v>
      </c>
      <c r="BF89" s="233">
        <f>IF(N89="snížená",J89,0)</f>
        <v>0</v>
      </c>
      <c r="BG89" s="233">
        <f>IF(N89="zákl. přenesená",J89,0)</f>
        <v>0</v>
      </c>
      <c r="BH89" s="233">
        <f>IF(N89="sníž. přenesená",J89,0)</f>
        <v>0</v>
      </c>
      <c r="BI89" s="233">
        <f>IF(N89="nulová",J89,0)</f>
        <v>0</v>
      </c>
      <c r="BJ89" s="24" t="s">
        <v>84</v>
      </c>
      <c r="BK89" s="233">
        <f>ROUND(I89*H89,2)</f>
        <v>0</v>
      </c>
      <c r="BL89" s="24" t="s">
        <v>490</v>
      </c>
      <c r="BM89" s="24" t="s">
        <v>491</v>
      </c>
    </row>
    <row r="90" s="1" customFormat="1" ht="38.25" customHeight="1">
      <c r="B90" s="46"/>
      <c r="C90" s="222" t="s">
        <v>211</v>
      </c>
      <c r="D90" s="222" t="s">
        <v>160</v>
      </c>
      <c r="E90" s="223" t="s">
        <v>492</v>
      </c>
      <c r="F90" s="224" t="s">
        <v>493</v>
      </c>
      <c r="G90" s="225" t="s">
        <v>473</v>
      </c>
      <c r="H90" s="226">
        <v>1</v>
      </c>
      <c r="I90" s="227"/>
      <c r="J90" s="228">
        <f>ROUND(I90*H90,2)</f>
        <v>0</v>
      </c>
      <c r="K90" s="224" t="s">
        <v>21</v>
      </c>
      <c r="L90" s="72"/>
      <c r="M90" s="229" t="s">
        <v>21</v>
      </c>
      <c r="N90" s="230" t="s">
        <v>47</v>
      </c>
      <c r="O90" s="47"/>
      <c r="P90" s="231">
        <f>O90*H90</f>
        <v>0</v>
      </c>
      <c r="Q90" s="231">
        <v>0</v>
      </c>
      <c r="R90" s="231">
        <f>Q90*H90</f>
        <v>0</v>
      </c>
      <c r="S90" s="231">
        <v>0</v>
      </c>
      <c r="T90" s="232">
        <f>S90*H90</f>
        <v>0</v>
      </c>
      <c r="AR90" s="24" t="s">
        <v>490</v>
      </c>
      <c r="AT90" s="24" t="s">
        <v>160</v>
      </c>
      <c r="AU90" s="24" t="s">
        <v>87</v>
      </c>
      <c r="AY90" s="24" t="s">
        <v>158</v>
      </c>
      <c r="BE90" s="233">
        <f>IF(N90="základní",J90,0)</f>
        <v>0</v>
      </c>
      <c r="BF90" s="233">
        <f>IF(N90="snížená",J90,0)</f>
        <v>0</v>
      </c>
      <c r="BG90" s="233">
        <f>IF(N90="zákl. přenesená",J90,0)</f>
        <v>0</v>
      </c>
      <c r="BH90" s="233">
        <f>IF(N90="sníž. přenesená",J90,0)</f>
        <v>0</v>
      </c>
      <c r="BI90" s="233">
        <f>IF(N90="nulová",J90,0)</f>
        <v>0</v>
      </c>
      <c r="BJ90" s="24" t="s">
        <v>84</v>
      </c>
      <c r="BK90" s="233">
        <f>ROUND(I90*H90,2)</f>
        <v>0</v>
      </c>
      <c r="BL90" s="24" t="s">
        <v>490</v>
      </c>
      <c r="BM90" s="24" t="s">
        <v>494</v>
      </c>
    </row>
    <row r="91" s="1" customFormat="1" ht="16.5" customHeight="1">
      <c r="B91" s="46"/>
      <c r="C91" s="222" t="s">
        <v>220</v>
      </c>
      <c r="D91" s="222" t="s">
        <v>160</v>
      </c>
      <c r="E91" s="223" t="s">
        <v>495</v>
      </c>
      <c r="F91" s="224" t="s">
        <v>496</v>
      </c>
      <c r="G91" s="225" t="s">
        <v>473</v>
      </c>
      <c r="H91" s="226">
        <v>1</v>
      </c>
      <c r="I91" s="227"/>
      <c r="J91" s="228">
        <f>ROUND(I91*H91,2)</f>
        <v>0</v>
      </c>
      <c r="K91" s="224" t="s">
        <v>21</v>
      </c>
      <c r="L91" s="72"/>
      <c r="M91" s="229" t="s">
        <v>21</v>
      </c>
      <c r="N91" s="230" t="s">
        <v>47</v>
      </c>
      <c r="O91" s="47"/>
      <c r="P91" s="231">
        <f>O91*H91</f>
        <v>0</v>
      </c>
      <c r="Q91" s="231">
        <v>0</v>
      </c>
      <c r="R91" s="231">
        <f>Q91*H91</f>
        <v>0</v>
      </c>
      <c r="S91" s="231">
        <v>0</v>
      </c>
      <c r="T91" s="232">
        <f>S91*H91</f>
        <v>0</v>
      </c>
      <c r="AR91" s="24" t="s">
        <v>490</v>
      </c>
      <c r="AT91" s="24" t="s">
        <v>160</v>
      </c>
      <c r="AU91" s="24" t="s">
        <v>87</v>
      </c>
      <c r="AY91" s="24" t="s">
        <v>158</v>
      </c>
      <c r="BE91" s="233">
        <f>IF(N91="základní",J91,0)</f>
        <v>0</v>
      </c>
      <c r="BF91" s="233">
        <f>IF(N91="snížená",J91,0)</f>
        <v>0</v>
      </c>
      <c r="BG91" s="233">
        <f>IF(N91="zákl. přenesená",J91,0)</f>
        <v>0</v>
      </c>
      <c r="BH91" s="233">
        <f>IF(N91="sníž. přenesená",J91,0)</f>
        <v>0</v>
      </c>
      <c r="BI91" s="233">
        <f>IF(N91="nulová",J91,0)</f>
        <v>0</v>
      </c>
      <c r="BJ91" s="24" t="s">
        <v>84</v>
      </c>
      <c r="BK91" s="233">
        <f>ROUND(I91*H91,2)</f>
        <v>0</v>
      </c>
      <c r="BL91" s="24" t="s">
        <v>490</v>
      </c>
      <c r="BM91" s="24" t="s">
        <v>497</v>
      </c>
    </row>
    <row r="92" s="1" customFormat="1" ht="16.5" customHeight="1">
      <c r="B92" s="46"/>
      <c r="C92" s="222" t="s">
        <v>228</v>
      </c>
      <c r="D92" s="222" t="s">
        <v>160</v>
      </c>
      <c r="E92" s="223" t="s">
        <v>498</v>
      </c>
      <c r="F92" s="224" t="s">
        <v>499</v>
      </c>
      <c r="G92" s="225" t="s">
        <v>473</v>
      </c>
      <c r="H92" s="226">
        <v>1</v>
      </c>
      <c r="I92" s="227"/>
      <c r="J92" s="228">
        <f>ROUND(I92*H92,2)</f>
        <v>0</v>
      </c>
      <c r="K92" s="224" t="s">
        <v>21</v>
      </c>
      <c r="L92" s="72"/>
      <c r="M92" s="229" t="s">
        <v>21</v>
      </c>
      <c r="N92" s="230" t="s">
        <v>47</v>
      </c>
      <c r="O92" s="47"/>
      <c r="P92" s="231">
        <f>O92*H92</f>
        <v>0</v>
      </c>
      <c r="Q92" s="231">
        <v>0</v>
      </c>
      <c r="R92" s="231">
        <f>Q92*H92</f>
        <v>0</v>
      </c>
      <c r="S92" s="231">
        <v>0</v>
      </c>
      <c r="T92" s="232">
        <f>S92*H92</f>
        <v>0</v>
      </c>
      <c r="AR92" s="24" t="s">
        <v>490</v>
      </c>
      <c r="AT92" s="24" t="s">
        <v>160</v>
      </c>
      <c r="AU92" s="24" t="s">
        <v>87</v>
      </c>
      <c r="AY92" s="24" t="s">
        <v>158</v>
      </c>
      <c r="BE92" s="233">
        <f>IF(N92="základní",J92,0)</f>
        <v>0</v>
      </c>
      <c r="BF92" s="233">
        <f>IF(N92="snížená",J92,0)</f>
        <v>0</v>
      </c>
      <c r="BG92" s="233">
        <f>IF(N92="zákl. přenesená",J92,0)</f>
        <v>0</v>
      </c>
      <c r="BH92" s="233">
        <f>IF(N92="sníž. přenesená",J92,0)</f>
        <v>0</v>
      </c>
      <c r="BI92" s="233">
        <f>IF(N92="nulová",J92,0)</f>
        <v>0</v>
      </c>
      <c r="BJ92" s="24" t="s">
        <v>84</v>
      </c>
      <c r="BK92" s="233">
        <f>ROUND(I92*H92,2)</f>
        <v>0</v>
      </c>
      <c r="BL92" s="24" t="s">
        <v>490</v>
      </c>
      <c r="BM92" s="24" t="s">
        <v>500</v>
      </c>
    </row>
    <row r="93" s="1" customFormat="1" ht="25.5" customHeight="1">
      <c r="B93" s="46"/>
      <c r="C93" s="222" t="s">
        <v>237</v>
      </c>
      <c r="D93" s="222" t="s">
        <v>160</v>
      </c>
      <c r="E93" s="223" t="s">
        <v>501</v>
      </c>
      <c r="F93" s="224" t="s">
        <v>502</v>
      </c>
      <c r="G93" s="225" t="s">
        <v>473</v>
      </c>
      <c r="H93" s="226">
        <v>1</v>
      </c>
      <c r="I93" s="227"/>
      <c r="J93" s="228">
        <f>ROUND(I93*H93,2)</f>
        <v>0</v>
      </c>
      <c r="K93" s="224" t="s">
        <v>21</v>
      </c>
      <c r="L93" s="72"/>
      <c r="M93" s="229" t="s">
        <v>21</v>
      </c>
      <c r="N93" s="294" t="s">
        <v>47</v>
      </c>
      <c r="O93" s="292"/>
      <c r="P93" s="295">
        <f>O93*H93</f>
        <v>0</v>
      </c>
      <c r="Q93" s="295">
        <v>0</v>
      </c>
      <c r="R93" s="295">
        <f>Q93*H93</f>
        <v>0</v>
      </c>
      <c r="S93" s="295">
        <v>0</v>
      </c>
      <c r="T93" s="296">
        <f>S93*H93</f>
        <v>0</v>
      </c>
      <c r="AR93" s="24" t="s">
        <v>490</v>
      </c>
      <c r="AT93" s="24" t="s">
        <v>160</v>
      </c>
      <c r="AU93" s="24" t="s">
        <v>87</v>
      </c>
      <c r="AY93" s="24" t="s">
        <v>158</v>
      </c>
      <c r="BE93" s="233">
        <f>IF(N93="základní",J93,0)</f>
        <v>0</v>
      </c>
      <c r="BF93" s="233">
        <f>IF(N93="snížená",J93,0)</f>
        <v>0</v>
      </c>
      <c r="BG93" s="233">
        <f>IF(N93="zákl. přenesená",J93,0)</f>
        <v>0</v>
      </c>
      <c r="BH93" s="233">
        <f>IF(N93="sníž. přenesená",J93,0)</f>
        <v>0</v>
      </c>
      <c r="BI93" s="233">
        <f>IF(N93="nulová",J93,0)</f>
        <v>0</v>
      </c>
      <c r="BJ93" s="24" t="s">
        <v>84</v>
      </c>
      <c r="BK93" s="233">
        <f>ROUND(I93*H93,2)</f>
        <v>0</v>
      </c>
      <c r="BL93" s="24" t="s">
        <v>490</v>
      </c>
      <c r="BM93" s="24" t="s">
        <v>503</v>
      </c>
    </row>
    <row r="94" s="1" customFormat="1" ht="6.96" customHeight="1">
      <c r="B94" s="67"/>
      <c r="C94" s="68"/>
      <c r="D94" s="68"/>
      <c r="E94" s="68"/>
      <c r="F94" s="68"/>
      <c r="G94" s="68"/>
      <c r="H94" s="68"/>
      <c r="I94" s="167"/>
      <c r="J94" s="68"/>
      <c r="K94" s="68"/>
      <c r="L94" s="72"/>
    </row>
  </sheetData>
  <sheetProtection sheet="1" autoFilter="0" formatColumns="0" formatRows="0" objects="1" scenarios="1" spinCount="100000" saltValue="7jhQQI0d28JRL7tIut3aAVByHTjAlYr2fnLHbPdp3L7IimWxRtvJW405NjsJ1/YlbH24DqI8GqbvKRuxI5QrwQ==" hashValue="Fgl4Oz3NElGg2KESh3gIFQ1+Oyu1xcQFgvkcCmfh/bKC2EbU5MVLTJyo4NDWOHhmAVUQcgzxCzBIjmppZBiu+w==" algorithmName="SHA-512" password="CC35"/>
  <autoFilter ref="C79:K93"/>
  <mergeCells count="10">
    <mergeCell ref="E7:H7"/>
    <mergeCell ref="E9:H9"/>
    <mergeCell ref="E24:H24"/>
    <mergeCell ref="E45:H45"/>
    <mergeCell ref="E47:H47"/>
    <mergeCell ref="J51:J52"/>
    <mergeCell ref="E70:H70"/>
    <mergeCell ref="E72:H72"/>
    <mergeCell ref="G1:H1"/>
    <mergeCell ref="L2:V2"/>
  </mergeCells>
  <hyperlinks>
    <hyperlink ref="F1:G1" location="C2" display="1) Krycí list soupisu"/>
    <hyperlink ref="G1:H1" location="C54" display="2) Rekapitulace"/>
    <hyperlink ref="J1" location="C79"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297" customWidth="1"/>
    <col min="2" max="2" width="1.664063" style="297" customWidth="1"/>
    <col min="3" max="4" width="5" style="297" customWidth="1"/>
    <col min="5" max="5" width="11.67" style="297" customWidth="1"/>
    <col min="6" max="6" width="9.17" style="297" customWidth="1"/>
    <col min="7" max="7" width="5" style="297" customWidth="1"/>
    <col min="8" max="8" width="77.83" style="297" customWidth="1"/>
    <col min="9" max="10" width="20" style="297" customWidth="1"/>
    <col min="11" max="11" width="1.664063" style="297" customWidth="1"/>
  </cols>
  <sheetData>
    <row r="1" ht="37.5" customHeight="1"/>
    <row r="2" ht="7.5" customHeight="1">
      <c r="B2" s="298"/>
      <c r="C2" s="299"/>
      <c r="D2" s="299"/>
      <c r="E2" s="299"/>
      <c r="F2" s="299"/>
      <c r="G2" s="299"/>
      <c r="H2" s="299"/>
      <c r="I2" s="299"/>
      <c r="J2" s="299"/>
      <c r="K2" s="300"/>
    </row>
    <row r="3" s="15" customFormat="1" ht="45" customHeight="1">
      <c r="B3" s="301"/>
      <c r="C3" s="302" t="s">
        <v>504</v>
      </c>
      <c r="D3" s="302"/>
      <c r="E3" s="302"/>
      <c r="F3" s="302"/>
      <c r="G3" s="302"/>
      <c r="H3" s="302"/>
      <c r="I3" s="302"/>
      <c r="J3" s="302"/>
      <c r="K3" s="303"/>
    </row>
    <row r="4" ht="25.5" customHeight="1">
      <c r="B4" s="304"/>
      <c r="C4" s="305" t="s">
        <v>505</v>
      </c>
      <c r="D4" s="305"/>
      <c r="E4" s="305"/>
      <c r="F4" s="305"/>
      <c r="G4" s="305"/>
      <c r="H4" s="305"/>
      <c r="I4" s="305"/>
      <c r="J4" s="305"/>
      <c r="K4" s="306"/>
    </row>
    <row r="5" ht="5.25" customHeight="1">
      <c r="B5" s="304"/>
      <c r="C5" s="307"/>
      <c r="D5" s="307"/>
      <c r="E5" s="307"/>
      <c r="F5" s="307"/>
      <c r="G5" s="307"/>
      <c r="H5" s="307"/>
      <c r="I5" s="307"/>
      <c r="J5" s="307"/>
      <c r="K5" s="306"/>
    </row>
    <row r="6" ht="15" customHeight="1">
      <c r="B6" s="304"/>
      <c r="C6" s="308" t="s">
        <v>506</v>
      </c>
      <c r="D6" s="308"/>
      <c r="E6" s="308"/>
      <c r="F6" s="308"/>
      <c r="G6" s="308"/>
      <c r="H6" s="308"/>
      <c r="I6" s="308"/>
      <c r="J6" s="308"/>
      <c r="K6" s="306"/>
    </row>
    <row r="7" ht="15" customHeight="1">
      <c r="B7" s="309"/>
      <c r="C7" s="308" t="s">
        <v>507</v>
      </c>
      <c r="D7" s="308"/>
      <c r="E7" s="308"/>
      <c r="F7" s="308"/>
      <c r="G7" s="308"/>
      <c r="H7" s="308"/>
      <c r="I7" s="308"/>
      <c r="J7" s="308"/>
      <c r="K7" s="306"/>
    </row>
    <row r="8" ht="12.75" customHeight="1">
      <c r="B8" s="309"/>
      <c r="C8" s="308"/>
      <c r="D8" s="308"/>
      <c r="E8" s="308"/>
      <c r="F8" s="308"/>
      <c r="G8" s="308"/>
      <c r="H8" s="308"/>
      <c r="I8" s="308"/>
      <c r="J8" s="308"/>
      <c r="K8" s="306"/>
    </row>
    <row r="9" ht="15" customHeight="1">
      <c r="B9" s="309"/>
      <c r="C9" s="308" t="s">
        <v>508</v>
      </c>
      <c r="D9" s="308"/>
      <c r="E9" s="308"/>
      <c r="F9" s="308"/>
      <c r="G9" s="308"/>
      <c r="H9" s="308"/>
      <c r="I9" s="308"/>
      <c r="J9" s="308"/>
      <c r="K9" s="306"/>
    </row>
    <row r="10" ht="15" customHeight="1">
      <c r="B10" s="309"/>
      <c r="C10" s="308"/>
      <c r="D10" s="308" t="s">
        <v>509</v>
      </c>
      <c r="E10" s="308"/>
      <c r="F10" s="308"/>
      <c r="G10" s="308"/>
      <c r="H10" s="308"/>
      <c r="I10" s="308"/>
      <c r="J10" s="308"/>
      <c r="K10" s="306"/>
    </row>
    <row r="11" ht="15" customHeight="1">
      <c r="B11" s="309"/>
      <c r="C11" s="310"/>
      <c r="D11" s="308" t="s">
        <v>510</v>
      </c>
      <c r="E11" s="308"/>
      <c r="F11" s="308"/>
      <c r="G11" s="308"/>
      <c r="H11" s="308"/>
      <c r="I11" s="308"/>
      <c r="J11" s="308"/>
      <c r="K11" s="306"/>
    </row>
    <row r="12" ht="12.75" customHeight="1">
      <c r="B12" s="309"/>
      <c r="C12" s="310"/>
      <c r="D12" s="310"/>
      <c r="E12" s="310"/>
      <c r="F12" s="310"/>
      <c r="G12" s="310"/>
      <c r="H12" s="310"/>
      <c r="I12" s="310"/>
      <c r="J12" s="310"/>
      <c r="K12" s="306"/>
    </row>
    <row r="13" ht="15" customHeight="1">
      <c r="B13" s="309"/>
      <c r="C13" s="310"/>
      <c r="D13" s="308" t="s">
        <v>511</v>
      </c>
      <c r="E13" s="308"/>
      <c r="F13" s="308"/>
      <c r="G13" s="308"/>
      <c r="H13" s="308"/>
      <c r="I13" s="308"/>
      <c r="J13" s="308"/>
      <c r="K13" s="306"/>
    </row>
    <row r="14" ht="15" customHeight="1">
      <c r="B14" s="309"/>
      <c r="C14" s="310"/>
      <c r="D14" s="308" t="s">
        <v>512</v>
      </c>
      <c r="E14" s="308"/>
      <c r="F14" s="308"/>
      <c r="G14" s="308"/>
      <c r="H14" s="308"/>
      <c r="I14" s="308"/>
      <c r="J14" s="308"/>
      <c r="K14" s="306"/>
    </row>
    <row r="15" ht="15" customHeight="1">
      <c r="B15" s="309"/>
      <c r="C15" s="310"/>
      <c r="D15" s="308" t="s">
        <v>513</v>
      </c>
      <c r="E15" s="308"/>
      <c r="F15" s="308"/>
      <c r="G15" s="308"/>
      <c r="H15" s="308"/>
      <c r="I15" s="308"/>
      <c r="J15" s="308"/>
      <c r="K15" s="306"/>
    </row>
    <row r="16" ht="15" customHeight="1">
      <c r="B16" s="309"/>
      <c r="C16" s="310"/>
      <c r="D16" s="310"/>
      <c r="E16" s="311" t="s">
        <v>83</v>
      </c>
      <c r="F16" s="308" t="s">
        <v>514</v>
      </c>
      <c r="G16" s="308"/>
      <c r="H16" s="308"/>
      <c r="I16" s="308"/>
      <c r="J16" s="308"/>
      <c r="K16" s="306"/>
    </row>
    <row r="17" ht="15" customHeight="1">
      <c r="B17" s="309"/>
      <c r="C17" s="310"/>
      <c r="D17" s="310"/>
      <c r="E17" s="311" t="s">
        <v>515</v>
      </c>
      <c r="F17" s="308" t="s">
        <v>516</v>
      </c>
      <c r="G17" s="308"/>
      <c r="H17" s="308"/>
      <c r="I17" s="308"/>
      <c r="J17" s="308"/>
      <c r="K17" s="306"/>
    </row>
    <row r="18" ht="15" customHeight="1">
      <c r="B18" s="309"/>
      <c r="C18" s="310"/>
      <c r="D18" s="310"/>
      <c r="E18" s="311" t="s">
        <v>517</v>
      </c>
      <c r="F18" s="308" t="s">
        <v>518</v>
      </c>
      <c r="G18" s="308"/>
      <c r="H18" s="308"/>
      <c r="I18" s="308"/>
      <c r="J18" s="308"/>
      <c r="K18" s="306"/>
    </row>
    <row r="19" ht="15" customHeight="1">
      <c r="B19" s="309"/>
      <c r="C19" s="310"/>
      <c r="D19" s="310"/>
      <c r="E19" s="311" t="s">
        <v>88</v>
      </c>
      <c r="F19" s="308" t="s">
        <v>89</v>
      </c>
      <c r="G19" s="308"/>
      <c r="H19" s="308"/>
      <c r="I19" s="308"/>
      <c r="J19" s="308"/>
      <c r="K19" s="306"/>
    </row>
    <row r="20" ht="15" customHeight="1">
      <c r="B20" s="309"/>
      <c r="C20" s="310"/>
      <c r="D20" s="310"/>
      <c r="E20" s="311" t="s">
        <v>519</v>
      </c>
      <c r="F20" s="308" t="s">
        <v>487</v>
      </c>
      <c r="G20" s="308"/>
      <c r="H20" s="308"/>
      <c r="I20" s="308"/>
      <c r="J20" s="308"/>
      <c r="K20" s="306"/>
    </row>
    <row r="21" ht="15" customHeight="1">
      <c r="B21" s="309"/>
      <c r="C21" s="310"/>
      <c r="D21" s="310"/>
      <c r="E21" s="311" t="s">
        <v>520</v>
      </c>
      <c r="F21" s="308" t="s">
        <v>521</v>
      </c>
      <c r="G21" s="308"/>
      <c r="H21" s="308"/>
      <c r="I21" s="308"/>
      <c r="J21" s="308"/>
      <c r="K21" s="306"/>
    </row>
    <row r="22" ht="12.75" customHeight="1">
      <c r="B22" s="309"/>
      <c r="C22" s="310"/>
      <c r="D22" s="310"/>
      <c r="E22" s="310"/>
      <c r="F22" s="310"/>
      <c r="G22" s="310"/>
      <c r="H22" s="310"/>
      <c r="I22" s="310"/>
      <c r="J22" s="310"/>
      <c r="K22" s="306"/>
    </row>
    <row r="23" ht="15" customHeight="1">
      <c r="B23" s="309"/>
      <c r="C23" s="308" t="s">
        <v>522</v>
      </c>
      <c r="D23" s="308"/>
      <c r="E23" s="308"/>
      <c r="F23" s="308"/>
      <c r="G23" s="308"/>
      <c r="H23" s="308"/>
      <c r="I23" s="308"/>
      <c r="J23" s="308"/>
      <c r="K23" s="306"/>
    </row>
    <row r="24" ht="15" customHeight="1">
      <c r="B24" s="309"/>
      <c r="C24" s="308" t="s">
        <v>523</v>
      </c>
      <c r="D24" s="308"/>
      <c r="E24" s="308"/>
      <c r="F24" s="308"/>
      <c r="G24" s="308"/>
      <c r="H24" s="308"/>
      <c r="I24" s="308"/>
      <c r="J24" s="308"/>
      <c r="K24" s="306"/>
    </row>
    <row r="25" ht="15" customHeight="1">
      <c r="B25" s="309"/>
      <c r="C25" s="308"/>
      <c r="D25" s="308" t="s">
        <v>524</v>
      </c>
      <c r="E25" s="308"/>
      <c r="F25" s="308"/>
      <c r="G25" s="308"/>
      <c r="H25" s="308"/>
      <c r="I25" s="308"/>
      <c r="J25" s="308"/>
      <c r="K25" s="306"/>
    </row>
    <row r="26" ht="15" customHeight="1">
      <c r="B26" s="309"/>
      <c r="C26" s="310"/>
      <c r="D26" s="308" t="s">
        <v>525</v>
      </c>
      <c r="E26" s="308"/>
      <c r="F26" s="308"/>
      <c r="G26" s="308"/>
      <c r="H26" s="308"/>
      <c r="I26" s="308"/>
      <c r="J26" s="308"/>
      <c r="K26" s="306"/>
    </row>
    <row r="27" ht="12.75" customHeight="1">
      <c r="B27" s="309"/>
      <c r="C27" s="310"/>
      <c r="D27" s="310"/>
      <c r="E27" s="310"/>
      <c r="F27" s="310"/>
      <c r="G27" s="310"/>
      <c r="H27" s="310"/>
      <c r="I27" s="310"/>
      <c r="J27" s="310"/>
      <c r="K27" s="306"/>
    </row>
    <row r="28" ht="15" customHeight="1">
      <c r="B28" s="309"/>
      <c r="C28" s="310"/>
      <c r="D28" s="308" t="s">
        <v>526</v>
      </c>
      <c r="E28" s="308"/>
      <c r="F28" s="308"/>
      <c r="G28" s="308"/>
      <c r="H28" s="308"/>
      <c r="I28" s="308"/>
      <c r="J28" s="308"/>
      <c r="K28" s="306"/>
    </row>
    <row r="29" ht="15" customHeight="1">
      <c r="B29" s="309"/>
      <c r="C29" s="310"/>
      <c r="D29" s="308" t="s">
        <v>527</v>
      </c>
      <c r="E29" s="308"/>
      <c r="F29" s="308"/>
      <c r="G29" s="308"/>
      <c r="H29" s="308"/>
      <c r="I29" s="308"/>
      <c r="J29" s="308"/>
      <c r="K29" s="306"/>
    </row>
    <row r="30" ht="12.75" customHeight="1">
      <c r="B30" s="309"/>
      <c r="C30" s="310"/>
      <c r="D30" s="310"/>
      <c r="E30" s="310"/>
      <c r="F30" s="310"/>
      <c r="G30" s="310"/>
      <c r="H30" s="310"/>
      <c r="I30" s="310"/>
      <c r="J30" s="310"/>
      <c r="K30" s="306"/>
    </row>
    <row r="31" ht="15" customHeight="1">
      <c r="B31" s="309"/>
      <c r="C31" s="310"/>
      <c r="D31" s="308" t="s">
        <v>528</v>
      </c>
      <c r="E31" s="308"/>
      <c r="F31" s="308"/>
      <c r="G31" s="308"/>
      <c r="H31" s="308"/>
      <c r="I31" s="308"/>
      <c r="J31" s="308"/>
      <c r="K31" s="306"/>
    </row>
    <row r="32" ht="15" customHeight="1">
      <c r="B32" s="309"/>
      <c r="C32" s="310"/>
      <c r="D32" s="308" t="s">
        <v>529</v>
      </c>
      <c r="E32" s="308"/>
      <c r="F32" s="308"/>
      <c r="G32" s="308"/>
      <c r="H32" s="308"/>
      <c r="I32" s="308"/>
      <c r="J32" s="308"/>
      <c r="K32" s="306"/>
    </row>
    <row r="33" ht="15" customHeight="1">
      <c r="B33" s="309"/>
      <c r="C33" s="310"/>
      <c r="D33" s="308" t="s">
        <v>530</v>
      </c>
      <c r="E33" s="308"/>
      <c r="F33" s="308"/>
      <c r="G33" s="308"/>
      <c r="H33" s="308"/>
      <c r="I33" s="308"/>
      <c r="J33" s="308"/>
      <c r="K33" s="306"/>
    </row>
    <row r="34" ht="15" customHeight="1">
      <c r="B34" s="309"/>
      <c r="C34" s="310"/>
      <c r="D34" s="308"/>
      <c r="E34" s="312" t="s">
        <v>143</v>
      </c>
      <c r="F34" s="308"/>
      <c r="G34" s="308" t="s">
        <v>531</v>
      </c>
      <c r="H34" s="308"/>
      <c r="I34" s="308"/>
      <c r="J34" s="308"/>
      <c r="K34" s="306"/>
    </row>
    <row r="35" ht="30.75" customHeight="1">
      <c r="B35" s="309"/>
      <c r="C35" s="310"/>
      <c r="D35" s="308"/>
      <c r="E35" s="312" t="s">
        <v>532</v>
      </c>
      <c r="F35" s="308"/>
      <c r="G35" s="308" t="s">
        <v>533</v>
      </c>
      <c r="H35" s="308"/>
      <c r="I35" s="308"/>
      <c r="J35" s="308"/>
      <c r="K35" s="306"/>
    </row>
    <row r="36" ht="15" customHeight="1">
      <c r="B36" s="309"/>
      <c r="C36" s="310"/>
      <c r="D36" s="308"/>
      <c r="E36" s="312" t="s">
        <v>57</v>
      </c>
      <c r="F36" s="308"/>
      <c r="G36" s="308" t="s">
        <v>534</v>
      </c>
      <c r="H36" s="308"/>
      <c r="I36" s="308"/>
      <c r="J36" s="308"/>
      <c r="K36" s="306"/>
    </row>
    <row r="37" ht="15" customHeight="1">
      <c r="B37" s="309"/>
      <c r="C37" s="310"/>
      <c r="D37" s="308"/>
      <c r="E37" s="312" t="s">
        <v>144</v>
      </c>
      <c r="F37" s="308"/>
      <c r="G37" s="308" t="s">
        <v>535</v>
      </c>
      <c r="H37" s="308"/>
      <c r="I37" s="308"/>
      <c r="J37" s="308"/>
      <c r="K37" s="306"/>
    </row>
    <row r="38" ht="15" customHeight="1">
      <c r="B38" s="309"/>
      <c r="C38" s="310"/>
      <c r="D38" s="308"/>
      <c r="E38" s="312" t="s">
        <v>145</v>
      </c>
      <c r="F38" s="308"/>
      <c r="G38" s="308" t="s">
        <v>536</v>
      </c>
      <c r="H38" s="308"/>
      <c r="I38" s="308"/>
      <c r="J38" s="308"/>
      <c r="K38" s="306"/>
    </row>
    <row r="39" ht="15" customHeight="1">
      <c r="B39" s="309"/>
      <c r="C39" s="310"/>
      <c r="D39" s="308"/>
      <c r="E39" s="312" t="s">
        <v>146</v>
      </c>
      <c r="F39" s="308"/>
      <c r="G39" s="308" t="s">
        <v>537</v>
      </c>
      <c r="H39" s="308"/>
      <c r="I39" s="308"/>
      <c r="J39" s="308"/>
      <c r="K39" s="306"/>
    </row>
    <row r="40" ht="15" customHeight="1">
      <c r="B40" s="309"/>
      <c r="C40" s="310"/>
      <c r="D40" s="308"/>
      <c r="E40" s="312" t="s">
        <v>538</v>
      </c>
      <c r="F40" s="308"/>
      <c r="G40" s="308" t="s">
        <v>539</v>
      </c>
      <c r="H40" s="308"/>
      <c r="I40" s="308"/>
      <c r="J40" s="308"/>
      <c r="K40" s="306"/>
    </row>
    <row r="41" ht="15" customHeight="1">
      <c r="B41" s="309"/>
      <c r="C41" s="310"/>
      <c r="D41" s="308"/>
      <c r="E41" s="312"/>
      <c r="F41" s="308"/>
      <c r="G41" s="308" t="s">
        <v>540</v>
      </c>
      <c r="H41" s="308"/>
      <c r="I41" s="308"/>
      <c r="J41" s="308"/>
      <c r="K41" s="306"/>
    </row>
    <row r="42" ht="15" customHeight="1">
      <c r="B42" s="309"/>
      <c r="C42" s="310"/>
      <c r="D42" s="308"/>
      <c r="E42" s="312" t="s">
        <v>541</v>
      </c>
      <c r="F42" s="308"/>
      <c r="G42" s="308" t="s">
        <v>542</v>
      </c>
      <c r="H42" s="308"/>
      <c r="I42" s="308"/>
      <c r="J42" s="308"/>
      <c r="K42" s="306"/>
    </row>
    <row r="43" ht="15" customHeight="1">
      <c r="B43" s="309"/>
      <c r="C43" s="310"/>
      <c r="D43" s="308"/>
      <c r="E43" s="312" t="s">
        <v>148</v>
      </c>
      <c r="F43" s="308"/>
      <c r="G43" s="308" t="s">
        <v>543</v>
      </c>
      <c r="H43" s="308"/>
      <c r="I43" s="308"/>
      <c r="J43" s="308"/>
      <c r="K43" s="306"/>
    </row>
    <row r="44" ht="12.75" customHeight="1">
      <c r="B44" s="309"/>
      <c r="C44" s="310"/>
      <c r="D44" s="308"/>
      <c r="E44" s="308"/>
      <c r="F44" s="308"/>
      <c r="G44" s="308"/>
      <c r="H44" s="308"/>
      <c r="I44" s="308"/>
      <c r="J44" s="308"/>
      <c r="K44" s="306"/>
    </row>
    <row r="45" ht="15" customHeight="1">
      <c r="B45" s="309"/>
      <c r="C45" s="310"/>
      <c r="D45" s="308" t="s">
        <v>544</v>
      </c>
      <c r="E45" s="308"/>
      <c r="F45" s="308"/>
      <c r="G45" s="308"/>
      <c r="H45" s="308"/>
      <c r="I45" s="308"/>
      <c r="J45" s="308"/>
      <c r="K45" s="306"/>
    </row>
    <row r="46" ht="15" customHeight="1">
      <c r="B46" s="309"/>
      <c r="C46" s="310"/>
      <c r="D46" s="310"/>
      <c r="E46" s="308" t="s">
        <v>545</v>
      </c>
      <c r="F46" s="308"/>
      <c r="G46" s="308"/>
      <c r="H46" s="308"/>
      <c r="I46" s="308"/>
      <c r="J46" s="308"/>
      <c r="K46" s="306"/>
    </row>
    <row r="47" ht="15" customHeight="1">
      <c r="B47" s="309"/>
      <c r="C47" s="310"/>
      <c r="D47" s="310"/>
      <c r="E47" s="308" t="s">
        <v>546</v>
      </c>
      <c r="F47" s="308"/>
      <c r="G47" s="308"/>
      <c r="H47" s="308"/>
      <c r="I47" s="308"/>
      <c r="J47" s="308"/>
      <c r="K47" s="306"/>
    </row>
    <row r="48" ht="15" customHeight="1">
      <c r="B48" s="309"/>
      <c r="C48" s="310"/>
      <c r="D48" s="310"/>
      <c r="E48" s="308" t="s">
        <v>547</v>
      </c>
      <c r="F48" s="308"/>
      <c r="G48" s="308"/>
      <c r="H48" s="308"/>
      <c r="I48" s="308"/>
      <c r="J48" s="308"/>
      <c r="K48" s="306"/>
    </row>
    <row r="49" ht="15" customHeight="1">
      <c r="B49" s="309"/>
      <c r="C49" s="310"/>
      <c r="D49" s="308" t="s">
        <v>548</v>
      </c>
      <c r="E49" s="308"/>
      <c r="F49" s="308"/>
      <c r="G49" s="308"/>
      <c r="H49" s="308"/>
      <c r="I49" s="308"/>
      <c r="J49" s="308"/>
      <c r="K49" s="306"/>
    </row>
    <row r="50" ht="25.5" customHeight="1">
      <c r="B50" s="304"/>
      <c r="C50" s="305" t="s">
        <v>549</v>
      </c>
      <c r="D50" s="305"/>
      <c r="E50" s="305"/>
      <c r="F50" s="305"/>
      <c r="G50" s="305"/>
      <c r="H50" s="305"/>
      <c r="I50" s="305"/>
      <c r="J50" s="305"/>
      <c r="K50" s="306"/>
    </row>
    <row r="51" ht="5.25" customHeight="1">
      <c r="B51" s="304"/>
      <c r="C51" s="307"/>
      <c r="D51" s="307"/>
      <c r="E51" s="307"/>
      <c r="F51" s="307"/>
      <c r="G51" s="307"/>
      <c r="H51" s="307"/>
      <c r="I51" s="307"/>
      <c r="J51" s="307"/>
      <c r="K51" s="306"/>
    </row>
    <row r="52" ht="15" customHeight="1">
      <c r="B52" s="304"/>
      <c r="C52" s="308" t="s">
        <v>550</v>
      </c>
      <c r="D52" s="308"/>
      <c r="E52" s="308"/>
      <c r="F52" s="308"/>
      <c r="G52" s="308"/>
      <c r="H52" s="308"/>
      <c r="I52" s="308"/>
      <c r="J52" s="308"/>
      <c r="K52" s="306"/>
    </row>
    <row r="53" ht="15" customHeight="1">
      <c r="B53" s="304"/>
      <c r="C53" s="308" t="s">
        <v>551</v>
      </c>
      <c r="D53" s="308"/>
      <c r="E53" s="308"/>
      <c r="F53" s="308"/>
      <c r="G53" s="308"/>
      <c r="H53" s="308"/>
      <c r="I53" s="308"/>
      <c r="J53" s="308"/>
      <c r="K53" s="306"/>
    </row>
    <row r="54" ht="12.75" customHeight="1">
      <c r="B54" s="304"/>
      <c r="C54" s="308"/>
      <c r="D54" s="308"/>
      <c r="E54" s="308"/>
      <c r="F54" s="308"/>
      <c r="G54" s="308"/>
      <c r="H54" s="308"/>
      <c r="I54" s="308"/>
      <c r="J54" s="308"/>
      <c r="K54" s="306"/>
    </row>
    <row r="55" ht="15" customHeight="1">
      <c r="B55" s="304"/>
      <c r="C55" s="308" t="s">
        <v>552</v>
      </c>
      <c r="D55" s="308"/>
      <c r="E55" s="308"/>
      <c r="F55" s="308"/>
      <c r="G55" s="308"/>
      <c r="H55" s="308"/>
      <c r="I55" s="308"/>
      <c r="J55" s="308"/>
      <c r="K55" s="306"/>
    </row>
    <row r="56" ht="15" customHeight="1">
      <c r="B56" s="304"/>
      <c r="C56" s="310"/>
      <c r="D56" s="308" t="s">
        <v>553</v>
      </c>
      <c r="E56" s="308"/>
      <c r="F56" s="308"/>
      <c r="G56" s="308"/>
      <c r="H56" s="308"/>
      <c r="I56" s="308"/>
      <c r="J56" s="308"/>
      <c r="K56" s="306"/>
    </row>
    <row r="57" ht="15" customHeight="1">
      <c r="B57" s="304"/>
      <c r="C57" s="310"/>
      <c r="D57" s="308" t="s">
        <v>554</v>
      </c>
      <c r="E57" s="308"/>
      <c r="F57" s="308"/>
      <c r="G57" s="308"/>
      <c r="H57" s="308"/>
      <c r="I57" s="308"/>
      <c r="J57" s="308"/>
      <c r="K57" s="306"/>
    </row>
    <row r="58" ht="15" customHeight="1">
      <c r="B58" s="304"/>
      <c r="C58" s="310"/>
      <c r="D58" s="308" t="s">
        <v>555</v>
      </c>
      <c r="E58" s="308"/>
      <c r="F58" s="308"/>
      <c r="G58" s="308"/>
      <c r="H58" s="308"/>
      <c r="I58" s="308"/>
      <c r="J58" s="308"/>
      <c r="K58" s="306"/>
    </row>
    <row r="59" ht="15" customHeight="1">
      <c r="B59" s="304"/>
      <c r="C59" s="310"/>
      <c r="D59" s="308" t="s">
        <v>556</v>
      </c>
      <c r="E59" s="308"/>
      <c r="F59" s="308"/>
      <c r="G59" s="308"/>
      <c r="H59" s="308"/>
      <c r="I59" s="308"/>
      <c r="J59" s="308"/>
      <c r="K59" s="306"/>
    </row>
    <row r="60" ht="15" customHeight="1">
      <c r="B60" s="304"/>
      <c r="C60" s="310"/>
      <c r="D60" s="313" t="s">
        <v>557</v>
      </c>
      <c r="E60" s="313"/>
      <c r="F60" s="313"/>
      <c r="G60" s="313"/>
      <c r="H60" s="313"/>
      <c r="I60" s="313"/>
      <c r="J60" s="313"/>
      <c r="K60" s="306"/>
    </row>
    <row r="61" ht="15" customHeight="1">
      <c r="B61" s="304"/>
      <c r="C61" s="310"/>
      <c r="D61" s="308" t="s">
        <v>558</v>
      </c>
      <c r="E61" s="308"/>
      <c r="F61" s="308"/>
      <c r="G61" s="308"/>
      <c r="H61" s="308"/>
      <c r="I61" s="308"/>
      <c r="J61" s="308"/>
      <c r="K61" s="306"/>
    </row>
    <row r="62" ht="12.75" customHeight="1">
      <c r="B62" s="304"/>
      <c r="C62" s="310"/>
      <c r="D62" s="310"/>
      <c r="E62" s="314"/>
      <c r="F62" s="310"/>
      <c r="G62" s="310"/>
      <c r="H62" s="310"/>
      <c r="I62" s="310"/>
      <c r="J62" s="310"/>
      <c r="K62" s="306"/>
    </row>
    <row r="63" ht="15" customHeight="1">
      <c r="B63" s="304"/>
      <c r="C63" s="310"/>
      <c r="D63" s="308" t="s">
        <v>559</v>
      </c>
      <c r="E63" s="308"/>
      <c r="F63" s="308"/>
      <c r="G63" s="308"/>
      <c r="H63" s="308"/>
      <c r="I63" s="308"/>
      <c r="J63" s="308"/>
      <c r="K63" s="306"/>
    </row>
    <row r="64" ht="15" customHeight="1">
      <c r="B64" s="304"/>
      <c r="C64" s="310"/>
      <c r="D64" s="313" t="s">
        <v>560</v>
      </c>
      <c r="E64" s="313"/>
      <c r="F64" s="313"/>
      <c r="G64" s="313"/>
      <c r="H64" s="313"/>
      <c r="I64" s="313"/>
      <c r="J64" s="313"/>
      <c r="K64" s="306"/>
    </row>
    <row r="65" ht="15" customHeight="1">
      <c r="B65" s="304"/>
      <c r="C65" s="310"/>
      <c r="D65" s="308" t="s">
        <v>561</v>
      </c>
      <c r="E65" s="308"/>
      <c r="F65" s="308"/>
      <c r="G65" s="308"/>
      <c r="H65" s="308"/>
      <c r="I65" s="308"/>
      <c r="J65" s="308"/>
      <c r="K65" s="306"/>
    </row>
    <row r="66" ht="15" customHeight="1">
      <c r="B66" s="304"/>
      <c r="C66" s="310"/>
      <c r="D66" s="308" t="s">
        <v>562</v>
      </c>
      <c r="E66" s="308"/>
      <c r="F66" s="308"/>
      <c r="G66" s="308"/>
      <c r="H66" s="308"/>
      <c r="I66" s="308"/>
      <c r="J66" s="308"/>
      <c r="K66" s="306"/>
    </row>
    <row r="67" ht="15" customHeight="1">
      <c r="B67" s="304"/>
      <c r="C67" s="310"/>
      <c r="D67" s="308" t="s">
        <v>563</v>
      </c>
      <c r="E67" s="308"/>
      <c r="F67" s="308"/>
      <c r="G67" s="308"/>
      <c r="H67" s="308"/>
      <c r="I67" s="308"/>
      <c r="J67" s="308"/>
      <c r="K67" s="306"/>
    </row>
    <row r="68" ht="15" customHeight="1">
      <c r="B68" s="304"/>
      <c r="C68" s="310"/>
      <c r="D68" s="308" t="s">
        <v>564</v>
      </c>
      <c r="E68" s="308"/>
      <c r="F68" s="308"/>
      <c r="G68" s="308"/>
      <c r="H68" s="308"/>
      <c r="I68" s="308"/>
      <c r="J68" s="308"/>
      <c r="K68" s="306"/>
    </row>
    <row r="69" ht="12.75" customHeight="1">
      <c r="B69" s="315"/>
      <c r="C69" s="316"/>
      <c r="D69" s="316"/>
      <c r="E69" s="316"/>
      <c r="F69" s="316"/>
      <c r="G69" s="316"/>
      <c r="H69" s="316"/>
      <c r="I69" s="316"/>
      <c r="J69" s="316"/>
      <c r="K69" s="317"/>
    </row>
    <row r="70" ht="18.75" customHeight="1">
      <c r="B70" s="318"/>
      <c r="C70" s="318"/>
      <c r="D70" s="318"/>
      <c r="E70" s="318"/>
      <c r="F70" s="318"/>
      <c r="G70" s="318"/>
      <c r="H70" s="318"/>
      <c r="I70" s="318"/>
      <c r="J70" s="318"/>
      <c r="K70" s="319"/>
    </row>
    <row r="71" ht="18.75" customHeight="1">
      <c r="B71" s="319"/>
      <c r="C71" s="319"/>
      <c r="D71" s="319"/>
      <c r="E71" s="319"/>
      <c r="F71" s="319"/>
      <c r="G71" s="319"/>
      <c r="H71" s="319"/>
      <c r="I71" s="319"/>
      <c r="J71" s="319"/>
      <c r="K71" s="319"/>
    </row>
    <row r="72" ht="7.5" customHeight="1">
      <c r="B72" s="320"/>
      <c r="C72" s="321"/>
      <c r="D72" s="321"/>
      <c r="E72" s="321"/>
      <c r="F72" s="321"/>
      <c r="G72" s="321"/>
      <c r="H72" s="321"/>
      <c r="I72" s="321"/>
      <c r="J72" s="321"/>
      <c r="K72" s="322"/>
    </row>
    <row r="73" ht="45" customHeight="1">
      <c r="B73" s="323"/>
      <c r="C73" s="324" t="s">
        <v>95</v>
      </c>
      <c r="D73" s="324"/>
      <c r="E73" s="324"/>
      <c r="F73" s="324"/>
      <c r="G73" s="324"/>
      <c r="H73" s="324"/>
      <c r="I73" s="324"/>
      <c r="J73" s="324"/>
      <c r="K73" s="325"/>
    </row>
    <row r="74" ht="17.25" customHeight="1">
      <c r="B74" s="323"/>
      <c r="C74" s="326" t="s">
        <v>565</v>
      </c>
      <c r="D74" s="326"/>
      <c r="E74" s="326"/>
      <c r="F74" s="326" t="s">
        <v>566</v>
      </c>
      <c r="G74" s="327"/>
      <c r="H74" s="326" t="s">
        <v>144</v>
      </c>
      <c r="I74" s="326" t="s">
        <v>61</v>
      </c>
      <c r="J74" s="326" t="s">
        <v>567</v>
      </c>
      <c r="K74" s="325"/>
    </row>
    <row r="75" ht="17.25" customHeight="1">
      <c r="B75" s="323"/>
      <c r="C75" s="328" t="s">
        <v>568</v>
      </c>
      <c r="D75" s="328"/>
      <c r="E75" s="328"/>
      <c r="F75" s="329" t="s">
        <v>569</v>
      </c>
      <c r="G75" s="330"/>
      <c r="H75" s="328"/>
      <c r="I75" s="328"/>
      <c r="J75" s="328" t="s">
        <v>570</v>
      </c>
      <c r="K75" s="325"/>
    </row>
    <row r="76" ht="5.25" customHeight="1">
      <c r="B76" s="323"/>
      <c r="C76" s="331"/>
      <c r="D76" s="331"/>
      <c r="E76" s="331"/>
      <c r="F76" s="331"/>
      <c r="G76" s="332"/>
      <c r="H76" s="331"/>
      <c r="I76" s="331"/>
      <c r="J76" s="331"/>
      <c r="K76" s="325"/>
    </row>
    <row r="77" ht="15" customHeight="1">
      <c r="B77" s="323"/>
      <c r="C77" s="312" t="s">
        <v>57</v>
      </c>
      <c r="D77" s="331"/>
      <c r="E77" s="331"/>
      <c r="F77" s="333" t="s">
        <v>571</v>
      </c>
      <c r="G77" s="332"/>
      <c r="H77" s="312" t="s">
        <v>572</v>
      </c>
      <c r="I77" s="312" t="s">
        <v>573</v>
      </c>
      <c r="J77" s="312">
        <v>20</v>
      </c>
      <c r="K77" s="325"/>
    </row>
    <row r="78" ht="15" customHeight="1">
      <c r="B78" s="323"/>
      <c r="C78" s="312" t="s">
        <v>574</v>
      </c>
      <c r="D78" s="312"/>
      <c r="E78" s="312"/>
      <c r="F78" s="333" t="s">
        <v>571</v>
      </c>
      <c r="G78" s="332"/>
      <c r="H78" s="312" t="s">
        <v>575</v>
      </c>
      <c r="I78" s="312" t="s">
        <v>573</v>
      </c>
      <c r="J78" s="312">
        <v>120</v>
      </c>
      <c r="K78" s="325"/>
    </row>
    <row r="79" ht="15" customHeight="1">
      <c r="B79" s="334"/>
      <c r="C79" s="312" t="s">
        <v>576</v>
      </c>
      <c r="D79" s="312"/>
      <c r="E79" s="312"/>
      <c r="F79" s="333" t="s">
        <v>577</v>
      </c>
      <c r="G79" s="332"/>
      <c r="H79" s="312" t="s">
        <v>578</v>
      </c>
      <c r="I79" s="312" t="s">
        <v>573</v>
      </c>
      <c r="J79" s="312">
        <v>50</v>
      </c>
      <c r="K79" s="325"/>
    </row>
    <row r="80" ht="15" customHeight="1">
      <c r="B80" s="334"/>
      <c r="C80" s="312" t="s">
        <v>579</v>
      </c>
      <c r="D80" s="312"/>
      <c r="E80" s="312"/>
      <c r="F80" s="333" t="s">
        <v>571</v>
      </c>
      <c r="G80" s="332"/>
      <c r="H80" s="312" t="s">
        <v>580</v>
      </c>
      <c r="I80" s="312" t="s">
        <v>581</v>
      </c>
      <c r="J80" s="312"/>
      <c r="K80" s="325"/>
    </row>
    <row r="81" ht="15" customHeight="1">
      <c r="B81" s="334"/>
      <c r="C81" s="335" t="s">
        <v>582</v>
      </c>
      <c r="D81" s="335"/>
      <c r="E81" s="335"/>
      <c r="F81" s="336" t="s">
        <v>577</v>
      </c>
      <c r="G81" s="335"/>
      <c r="H81" s="335" t="s">
        <v>583</v>
      </c>
      <c r="I81" s="335" t="s">
        <v>573</v>
      </c>
      <c r="J81" s="335">
        <v>15</v>
      </c>
      <c r="K81" s="325"/>
    </row>
    <row r="82" ht="15" customHeight="1">
      <c r="B82" s="334"/>
      <c r="C82" s="335" t="s">
        <v>584</v>
      </c>
      <c r="D82" s="335"/>
      <c r="E82" s="335"/>
      <c r="F82" s="336" t="s">
        <v>577</v>
      </c>
      <c r="G82" s="335"/>
      <c r="H82" s="335" t="s">
        <v>585</v>
      </c>
      <c r="I82" s="335" t="s">
        <v>573</v>
      </c>
      <c r="J82" s="335">
        <v>15</v>
      </c>
      <c r="K82" s="325"/>
    </row>
    <row r="83" ht="15" customHeight="1">
      <c r="B83" s="334"/>
      <c r="C83" s="335" t="s">
        <v>586</v>
      </c>
      <c r="D83" s="335"/>
      <c r="E83" s="335"/>
      <c r="F83" s="336" t="s">
        <v>577</v>
      </c>
      <c r="G83" s="335"/>
      <c r="H83" s="335" t="s">
        <v>587</v>
      </c>
      <c r="I83" s="335" t="s">
        <v>573</v>
      </c>
      <c r="J83" s="335">
        <v>20</v>
      </c>
      <c r="K83" s="325"/>
    </row>
    <row r="84" ht="15" customHeight="1">
      <c r="B84" s="334"/>
      <c r="C84" s="335" t="s">
        <v>588</v>
      </c>
      <c r="D84" s="335"/>
      <c r="E84" s="335"/>
      <c r="F84" s="336" t="s">
        <v>577</v>
      </c>
      <c r="G84" s="335"/>
      <c r="H84" s="335" t="s">
        <v>589</v>
      </c>
      <c r="I84" s="335" t="s">
        <v>573</v>
      </c>
      <c r="J84" s="335">
        <v>20</v>
      </c>
      <c r="K84" s="325"/>
    </row>
    <row r="85" ht="15" customHeight="1">
      <c r="B85" s="334"/>
      <c r="C85" s="312" t="s">
        <v>590</v>
      </c>
      <c r="D85" s="312"/>
      <c r="E85" s="312"/>
      <c r="F85" s="333" t="s">
        <v>577</v>
      </c>
      <c r="G85" s="332"/>
      <c r="H85" s="312" t="s">
        <v>591</v>
      </c>
      <c r="I85" s="312" t="s">
        <v>573</v>
      </c>
      <c r="J85" s="312">
        <v>50</v>
      </c>
      <c r="K85" s="325"/>
    </row>
    <row r="86" ht="15" customHeight="1">
      <c r="B86" s="334"/>
      <c r="C86" s="312" t="s">
        <v>592</v>
      </c>
      <c r="D86" s="312"/>
      <c r="E86" s="312"/>
      <c r="F86" s="333" t="s">
        <v>577</v>
      </c>
      <c r="G86" s="332"/>
      <c r="H86" s="312" t="s">
        <v>593</v>
      </c>
      <c r="I86" s="312" t="s">
        <v>573</v>
      </c>
      <c r="J86" s="312">
        <v>20</v>
      </c>
      <c r="K86" s="325"/>
    </row>
    <row r="87" ht="15" customHeight="1">
      <c r="B87" s="334"/>
      <c r="C87" s="312" t="s">
        <v>594</v>
      </c>
      <c r="D87" s="312"/>
      <c r="E87" s="312"/>
      <c r="F87" s="333" t="s">
        <v>577</v>
      </c>
      <c r="G87" s="332"/>
      <c r="H87" s="312" t="s">
        <v>595</v>
      </c>
      <c r="I87" s="312" t="s">
        <v>573</v>
      </c>
      <c r="J87" s="312">
        <v>20</v>
      </c>
      <c r="K87" s="325"/>
    </row>
    <row r="88" ht="15" customHeight="1">
      <c r="B88" s="334"/>
      <c r="C88" s="312" t="s">
        <v>596</v>
      </c>
      <c r="D88" s="312"/>
      <c r="E88" s="312"/>
      <c r="F88" s="333" t="s">
        <v>577</v>
      </c>
      <c r="G88" s="332"/>
      <c r="H88" s="312" t="s">
        <v>597</v>
      </c>
      <c r="I88" s="312" t="s">
        <v>573</v>
      </c>
      <c r="J88" s="312">
        <v>50</v>
      </c>
      <c r="K88" s="325"/>
    </row>
    <row r="89" ht="15" customHeight="1">
      <c r="B89" s="334"/>
      <c r="C89" s="312" t="s">
        <v>598</v>
      </c>
      <c r="D89" s="312"/>
      <c r="E89" s="312"/>
      <c r="F89" s="333" t="s">
        <v>577</v>
      </c>
      <c r="G89" s="332"/>
      <c r="H89" s="312" t="s">
        <v>598</v>
      </c>
      <c r="I89" s="312" t="s">
        <v>573</v>
      </c>
      <c r="J89" s="312">
        <v>50</v>
      </c>
      <c r="K89" s="325"/>
    </row>
    <row r="90" ht="15" customHeight="1">
      <c r="B90" s="334"/>
      <c r="C90" s="312" t="s">
        <v>149</v>
      </c>
      <c r="D90" s="312"/>
      <c r="E90" s="312"/>
      <c r="F90" s="333" t="s">
        <v>577</v>
      </c>
      <c r="G90" s="332"/>
      <c r="H90" s="312" t="s">
        <v>599</v>
      </c>
      <c r="I90" s="312" t="s">
        <v>573</v>
      </c>
      <c r="J90" s="312">
        <v>255</v>
      </c>
      <c r="K90" s="325"/>
    </row>
    <row r="91" ht="15" customHeight="1">
      <c r="B91" s="334"/>
      <c r="C91" s="312" t="s">
        <v>600</v>
      </c>
      <c r="D91" s="312"/>
      <c r="E91" s="312"/>
      <c r="F91" s="333" t="s">
        <v>571</v>
      </c>
      <c r="G91" s="332"/>
      <c r="H91" s="312" t="s">
        <v>601</v>
      </c>
      <c r="I91" s="312" t="s">
        <v>602</v>
      </c>
      <c r="J91" s="312"/>
      <c r="K91" s="325"/>
    </row>
    <row r="92" ht="15" customHeight="1">
      <c r="B92" s="334"/>
      <c r="C92" s="312" t="s">
        <v>603</v>
      </c>
      <c r="D92" s="312"/>
      <c r="E92" s="312"/>
      <c r="F92" s="333" t="s">
        <v>571</v>
      </c>
      <c r="G92" s="332"/>
      <c r="H92" s="312" t="s">
        <v>604</v>
      </c>
      <c r="I92" s="312" t="s">
        <v>605</v>
      </c>
      <c r="J92" s="312"/>
      <c r="K92" s="325"/>
    </row>
    <row r="93" ht="15" customHeight="1">
      <c r="B93" s="334"/>
      <c r="C93" s="312" t="s">
        <v>606</v>
      </c>
      <c r="D93" s="312"/>
      <c r="E93" s="312"/>
      <c r="F93" s="333" t="s">
        <v>571</v>
      </c>
      <c r="G93" s="332"/>
      <c r="H93" s="312" t="s">
        <v>606</v>
      </c>
      <c r="I93" s="312" t="s">
        <v>605</v>
      </c>
      <c r="J93" s="312"/>
      <c r="K93" s="325"/>
    </row>
    <row r="94" ht="15" customHeight="1">
      <c r="B94" s="334"/>
      <c r="C94" s="312" t="s">
        <v>42</v>
      </c>
      <c r="D94" s="312"/>
      <c r="E94" s="312"/>
      <c r="F94" s="333" t="s">
        <v>571</v>
      </c>
      <c r="G94" s="332"/>
      <c r="H94" s="312" t="s">
        <v>607</v>
      </c>
      <c r="I94" s="312" t="s">
        <v>605</v>
      </c>
      <c r="J94" s="312"/>
      <c r="K94" s="325"/>
    </row>
    <row r="95" ht="15" customHeight="1">
      <c r="B95" s="334"/>
      <c r="C95" s="312" t="s">
        <v>52</v>
      </c>
      <c r="D95" s="312"/>
      <c r="E95" s="312"/>
      <c r="F95" s="333" t="s">
        <v>571</v>
      </c>
      <c r="G95" s="332"/>
      <c r="H95" s="312" t="s">
        <v>608</v>
      </c>
      <c r="I95" s="312" t="s">
        <v>605</v>
      </c>
      <c r="J95" s="312"/>
      <c r="K95" s="325"/>
    </row>
    <row r="96" ht="15" customHeight="1">
      <c r="B96" s="337"/>
      <c r="C96" s="338"/>
      <c r="D96" s="338"/>
      <c r="E96" s="338"/>
      <c r="F96" s="338"/>
      <c r="G96" s="338"/>
      <c r="H96" s="338"/>
      <c r="I96" s="338"/>
      <c r="J96" s="338"/>
      <c r="K96" s="339"/>
    </row>
    <row r="97" ht="18.75" customHeight="1">
      <c r="B97" s="340"/>
      <c r="C97" s="341"/>
      <c r="D97" s="341"/>
      <c r="E97" s="341"/>
      <c r="F97" s="341"/>
      <c r="G97" s="341"/>
      <c r="H97" s="341"/>
      <c r="I97" s="341"/>
      <c r="J97" s="341"/>
      <c r="K97" s="340"/>
    </row>
    <row r="98" ht="18.75" customHeight="1">
      <c r="B98" s="319"/>
      <c r="C98" s="319"/>
      <c r="D98" s="319"/>
      <c r="E98" s="319"/>
      <c r="F98" s="319"/>
      <c r="G98" s="319"/>
      <c r="H98" s="319"/>
      <c r="I98" s="319"/>
      <c r="J98" s="319"/>
      <c r="K98" s="319"/>
    </row>
    <row r="99" ht="7.5" customHeight="1">
      <c r="B99" s="320"/>
      <c r="C99" s="321"/>
      <c r="D99" s="321"/>
      <c r="E99" s="321"/>
      <c r="F99" s="321"/>
      <c r="G99" s="321"/>
      <c r="H99" s="321"/>
      <c r="I99" s="321"/>
      <c r="J99" s="321"/>
      <c r="K99" s="322"/>
    </row>
    <row r="100" ht="45" customHeight="1">
      <c r="B100" s="323"/>
      <c r="C100" s="324" t="s">
        <v>609</v>
      </c>
      <c r="D100" s="324"/>
      <c r="E100" s="324"/>
      <c r="F100" s="324"/>
      <c r="G100" s="324"/>
      <c r="H100" s="324"/>
      <c r="I100" s="324"/>
      <c r="J100" s="324"/>
      <c r="K100" s="325"/>
    </row>
    <row r="101" ht="17.25" customHeight="1">
      <c r="B101" s="323"/>
      <c r="C101" s="326" t="s">
        <v>565</v>
      </c>
      <c r="D101" s="326"/>
      <c r="E101" s="326"/>
      <c r="F101" s="326" t="s">
        <v>566</v>
      </c>
      <c r="G101" s="327"/>
      <c r="H101" s="326" t="s">
        <v>144</v>
      </c>
      <c r="I101" s="326" t="s">
        <v>61</v>
      </c>
      <c r="J101" s="326" t="s">
        <v>567</v>
      </c>
      <c r="K101" s="325"/>
    </row>
    <row r="102" ht="17.25" customHeight="1">
      <c r="B102" s="323"/>
      <c r="C102" s="328" t="s">
        <v>568</v>
      </c>
      <c r="D102" s="328"/>
      <c r="E102" s="328"/>
      <c r="F102" s="329" t="s">
        <v>569</v>
      </c>
      <c r="G102" s="330"/>
      <c r="H102" s="328"/>
      <c r="I102" s="328"/>
      <c r="J102" s="328" t="s">
        <v>570</v>
      </c>
      <c r="K102" s="325"/>
    </row>
    <row r="103" ht="5.25" customHeight="1">
      <c r="B103" s="323"/>
      <c r="C103" s="326"/>
      <c r="D103" s="326"/>
      <c r="E103" s="326"/>
      <c r="F103" s="326"/>
      <c r="G103" s="342"/>
      <c r="H103" s="326"/>
      <c r="I103" s="326"/>
      <c r="J103" s="326"/>
      <c r="K103" s="325"/>
    </row>
    <row r="104" ht="15" customHeight="1">
      <c r="B104" s="323"/>
      <c r="C104" s="312" t="s">
        <v>57</v>
      </c>
      <c r="D104" s="331"/>
      <c r="E104" s="331"/>
      <c r="F104" s="333" t="s">
        <v>571</v>
      </c>
      <c r="G104" s="342"/>
      <c r="H104" s="312" t="s">
        <v>610</v>
      </c>
      <c r="I104" s="312" t="s">
        <v>573</v>
      </c>
      <c r="J104" s="312">
        <v>20</v>
      </c>
      <c r="K104" s="325"/>
    </row>
    <row r="105" ht="15" customHeight="1">
      <c r="B105" s="323"/>
      <c r="C105" s="312" t="s">
        <v>574</v>
      </c>
      <c r="D105" s="312"/>
      <c r="E105" s="312"/>
      <c r="F105" s="333" t="s">
        <v>571</v>
      </c>
      <c r="G105" s="312"/>
      <c r="H105" s="312" t="s">
        <v>610</v>
      </c>
      <c r="I105" s="312" t="s">
        <v>573</v>
      </c>
      <c r="J105" s="312">
        <v>120</v>
      </c>
      <c r="K105" s="325"/>
    </row>
    <row r="106" ht="15" customHeight="1">
      <c r="B106" s="334"/>
      <c r="C106" s="312" t="s">
        <v>576</v>
      </c>
      <c r="D106" s="312"/>
      <c r="E106" s="312"/>
      <c r="F106" s="333" t="s">
        <v>577</v>
      </c>
      <c r="G106" s="312"/>
      <c r="H106" s="312" t="s">
        <v>610</v>
      </c>
      <c r="I106" s="312" t="s">
        <v>573</v>
      </c>
      <c r="J106" s="312">
        <v>50</v>
      </c>
      <c r="K106" s="325"/>
    </row>
    <row r="107" ht="15" customHeight="1">
      <c r="B107" s="334"/>
      <c r="C107" s="312" t="s">
        <v>579</v>
      </c>
      <c r="D107" s="312"/>
      <c r="E107" s="312"/>
      <c r="F107" s="333" t="s">
        <v>571</v>
      </c>
      <c r="G107" s="312"/>
      <c r="H107" s="312" t="s">
        <v>610</v>
      </c>
      <c r="I107" s="312" t="s">
        <v>581</v>
      </c>
      <c r="J107" s="312"/>
      <c r="K107" s="325"/>
    </row>
    <row r="108" ht="15" customHeight="1">
      <c r="B108" s="334"/>
      <c r="C108" s="312" t="s">
        <v>590</v>
      </c>
      <c r="D108" s="312"/>
      <c r="E108" s="312"/>
      <c r="F108" s="333" t="s">
        <v>577</v>
      </c>
      <c r="G108" s="312"/>
      <c r="H108" s="312" t="s">
        <v>610</v>
      </c>
      <c r="I108" s="312" t="s">
        <v>573</v>
      </c>
      <c r="J108" s="312">
        <v>50</v>
      </c>
      <c r="K108" s="325"/>
    </row>
    <row r="109" ht="15" customHeight="1">
      <c r="B109" s="334"/>
      <c r="C109" s="312" t="s">
        <v>598</v>
      </c>
      <c r="D109" s="312"/>
      <c r="E109" s="312"/>
      <c r="F109" s="333" t="s">
        <v>577</v>
      </c>
      <c r="G109" s="312"/>
      <c r="H109" s="312" t="s">
        <v>610</v>
      </c>
      <c r="I109" s="312" t="s">
        <v>573</v>
      </c>
      <c r="J109" s="312">
        <v>50</v>
      </c>
      <c r="K109" s="325"/>
    </row>
    <row r="110" ht="15" customHeight="1">
      <c r="B110" s="334"/>
      <c r="C110" s="312" t="s">
        <v>596</v>
      </c>
      <c r="D110" s="312"/>
      <c r="E110" s="312"/>
      <c r="F110" s="333" t="s">
        <v>577</v>
      </c>
      <c r="G110" s="312"/>
      <c r="H110" s="312" t="s">
        <v>610</v>
      </c>
      <c r="I110" s="312" t="s">
        <v>573</v>
      </c>
      <c r="J110" s="312">
        <v>50</v>
      </c>
      <c r="K110" s="325"/>
    </row>
    <row r="111" ht="15" customHeight="1">
      <c r="B111" s="334"/>
      <c r="C111" s="312" t="s">
        <v>57</v>
      </c>
      <c r="D111" s="312"/>
      <c r="E111" s="312"/>
      <c r="F111" s="333" t="s">
        <v>571</v>
      </c>
      <c r="G111" s="312"/>
      <c r="H111" s="312" t="s">
        <v>611</v>
      </c>
      <c r="I111" s="312" t="s">
        <v>573</v>
      </c>
      <c r="J111" s="312">
        <v>20</v>
      </c>
      <c r="K111" s="325"/>
    </row>
    <row r="112" ht="15" customHeight="1">
      <c r="B112" s="334"/>
      <c r="C112" s="312" t="s">
        <v>612</v>
      </c>
      <c r="D112" s="312"/>
      <c r="E112" s="312"/>
      <c r="F112" s="333" t="s">
        <v>571</v>
      </c>
      <c r="G112" s="312"/>
      <c r="H112" s="312" t="s">
        <v>613</v>
      </c>
      <c r="I112" s="312" t="s">
        <v>573</v>
      </c>
      <c r="J112" s="312">
        <v>120</v>
      </c>
      <c r="K112" s="325"/>
    </row>
    <row r="113" ht="15" customHeight="1">
      <c r="B113" s="334"/>
      <c r="C113" s="312" t="s">
        <v>42</v>
      </c>
      <c r="D113" s="312"/>
      <c r="E113" s="312"/>
      <c r="F113" s="333" t="s">
        <v>571</v>
      </c>
      <c r="G113" s="312"/>
      <c r="H113" s="312" t="s">
        <v>614</v>
      </c>
      <c r="I113" s="312" t="s">
        <v>605</v>
      </c>
      <c r="J113" s="312"/>
      <c r="K113" s="325"/>
    </row>
    <row r="114" ht="15" customHeight="1">
      <c r="B114" s="334"/>
      <c r="C114" s="312" t="s">
        <v>52</v>
      </c>
      <c r="D114" s="312"/>
      <c r="E114" s="312"/>
      <c r="F114" s="333" t="s">
        <v>571</v>
      </c>
      <c r="G114" s="312"/>
      <c r="H114" s="312" t="s">
        <v>615</v>
      </c>
      <c r="I114" s="312" t="s">
        <v>605</v>
      </c>
      <c r="J114" s="312"/>
      <c r="K114" s="325"/>
    </row>
    <row r="115" ht="15" customHeight="1">
      <c r="B115" s="334"/>
      <c r="C115" s="312" t="s">
        <v>61</v>
      </c>
      <c r="D115" s="312"/>
      <c r="E115" s="312"/>
      <c r="F115" s="333" t="s">
        <v>571</v>
      </c>
      <c r="G115" s="312"/>
      <c r="H115" s="312" t="s">
        <v>616</v>
      </c>
      <c r="I115" s="312" t="s">
        <v>617</v>
      </c>
      <c r="J115" s="312"/>
      <c r="K115" s="325"/>
    </row>
    <row r="116" ht="15" customHeight="1">
      <c r="B116" s="337"/>
      <c r="C116" s="343"/>
      <c r="D116" s="343"/>
      <c r="E116" s="343"/>
      <c r="F116" s="343"/>
      <c r="G116" s="343"/>
      <c r="H116" s="343"/>
      <c r="I116" s="343"/>
      <c r="J116" s="343"/>
      <c r="K116" s="339"/>
    </row>
    <row r="117" ht="18.75" customHeight="1">
      <c r="B117" s="344"/>
      <c r="C117" s="308"/>
      <c r="D117" s="308"/>
      <c r="E117" s="308"/>
      <c r="F117" s="345"/>
      <c r="G117" s="308"/>
      <c r="H117" s="308"/>
      <c r="I117" s="308"/>
      <c r="J117" s="308"/>
      <c r="K117" s="344"/>
    </row>
    <row r="118" ht="18.75" customHeight="1">
      <c r="B118" s="319"/>
      <c r="C118" s="319"/>
      <c r="D118" s="319"/>
      <c r="E118" s="319"/>
      <c r="F118" s="319"/>
      <c r="G118" s="319"/>
      <c r="H118" s="319"/>
      <c r="I118" s="319"/>
      <c r="J118" s="319"/>
      <c r="K118" s="319"/>
    </row>
    <row r="119" ht="7.5" customHeight="1">
      <c r="B119" s="346"/>
      <c r="C119" s="347"/>
      <c r="D119" s="347"/>
      <c r="E119" s="347"/>
      <c r="F119" s="347"/>
      <c r="G119" s="347"/>
      <c r="H119" s="347"/>
      <c r="I119" s="347"/>
      <c r="J119" s="347"/>
      <c r="K119" s="348"/>
    </row>
    <row r="120" ht="45" customHeight="1">
      <c r="B120" s="349"/>
      <c r="C120" s="302" t="s">
        <v>618</v>
      </c>
      <c r="D120" s="302"/>
      <c r="E120" s="302"/>
      <c r="F120" s="302"/>
      <c r="G120" s="302"/>
      <c r="H120" s="302"/>
      <c r="I120" s="302"/>
      <c r="J120" s="302"/>
      <c r="K120" s="350"/>
    </row>
    <row r="121" ht="17.25" customHeight="1">
      <c r="B121" s="351"/>
      <c r="C121" s="326" t="s">
        <v>565</v>
      </c>
      <c r="D121" s="326"/>
      <c r="E121" s="326"/>
      <c r="F121" s="326" t="s">
        <v>566</v>
      </c>
      <c r="G121" s="327"/>
      <c r="H121" s="326" t="s">
        <v>144</v>
      </c>
      <c r="I121" s="326" t="s">
        <v>61</v>
      </c>
      <c r="J121" s="326" t="s">
        <v>567</v>
      </c>
      <c r="K121" s="352"/>
    </row>
    <row r="122" ht="17.25" customHeight="1">
      <c r="B122" s="351"/>
      <c r="C122" s="328" t="s">
        <v>568</v>
      </c>
      <c r="D122" s="328"/>
      <c r="E122" s="328"/>
      <c r="F122" s="329" t="s">
        <v>569</v>
      </c>
      <c r="G122" s="330"/>
      <c r="H122" s="328"/>
      <c r="I122" s="328"/>
      <c r="J122" s="328" t="s">
        <v>570</v>
      </c>
      <c r="K122" s="352"/>
    </row>
    <row r="123" ht="5.25" customHeight="1">
      <c r="B123" s="353"/>
      <c r="C123" s="331"/>
      <c r="D123" s="331"/>
      <c r="E123" s="331"/>
      <c r="F123" s="331"/>
      <c r="G123" s="312"/>
      <c r="H123" s="331"/>
      <c r="I123" s="331"/>
      <c r="J123" s="331"/>
      <c r="K123" s="354"/>
    </row>
    <row r="124" ht="15" customHeight="1">
      <c r="B124" s="353"/>
      <c r="C124" s="312" t="s">
        <v>574</v>
      </c>
      <c r="D124" s="331"/>
      <c r="E124" s="331"/>
      <c r="F124" s="333" t="s">
        <v>571</v>
      </c>
      <c r="G124" s="312"/>
      <c r="H124" s="312" t="s">
        <v>610</v>
      </c>
      <c r="I124" s="312" t="s">
        <v>573</v>
      </c>
      <c r="J124" s="312">
        <v>120</v>
      </c>
      <c r="K124" s="355"/>
    </row>
    <row r="125" ht="15" customHeight="1">
      <c r="B125" s="353"/>
      <c r="C125" s="312" t="s">
        <v>619</v>
      </c>
      <c r="D125" s="312"/>
      <c r="E125" s="312"/>
      <c r="F125" s="333" t="s">
        <v>571</v>
      </c>
      <c r="G125" s="312"/>
      <c r="H125" s="312" t="s">
        <v>620</v>
      </c>
      <c r="I125" s="312" t="s">
        <v>573</v>
      </c>
      <c r="J125" s="312" t="s">
        <v>621</v>
      </c>
      <c r="K125" s="355"/>
    </row>
    <row r="126" ht="15" customHeight="1">
      <c r="B126" s="353"/>
      <c r="C126" s="312" t="s">
        <v>520</v>
      </c>
      <c r="D126" s="312"/>
      <c r="E126" s="312"/>
      <c r="F126" s="333" t="s">
        <v>571</v>
      </c>
      <c r="G126" s="312"/>
      <c r="H126" s="312" t="s">
        <v>622</v>
      </c>
      <c r="I126" s="312" t="s">
        <v>573</v>
      </c>
      <c r="J126" s="312" t="s">
        <v>621</v>
      </c>
      <c r="K126" s="355"/>
    </row>
    <row r="127" ht="15" customHeight="1">
      <c r="B127" s="353"/>
      <c r="C127" s="312" t="s">
        <v>582</v>
      </c>
      <c r="D127" s="312"/>
      <c r="E127" s="312"/>
      <c r="F127" s="333" t="s">
        <v>577</v>
      </c>
      <c r="G127" s="312"/>
      <c r="H127" s="312" t="s">
        <v>583</v>
      </c>
      <c r="I127" s="312" t="s">
        <v>573</v>
      </c>
      <c r="J127" s="312">
        <v>15</v>
      </c>
      <c r="K127" s="355"/>
    </row>
    <row r="128" ht="15" customHeight="1">
      <c r="B128" s="353"/>
      <c r="C128" s="335" t="s">
        <v>584</v>
      </c>
      <c r="D128" s="335"/>
      <c r="E128" s="335"/>
      <c r="F128" s="336" t="s">
        <v>577</v>
      </c>
      <c r="G128" s="335"/>
      <c r="H128" s="335" t="s">
        <v>585</v>
      </c>
      <c r="I128" s="335" t="s">
        <v>573</v>
      </c>
      <c r="J128" s="335">
        <v>15</v>
      </c>
      <c r="K128" s="355"/>
    </row>
    <row r="129" ht="15" customHeight="1">
      <c r="B129" s="353"/>
      <c r="C129" s="335" t="s">
        <v>586</v>
      </c>
      <c r="D129" s="335"/>
      <c r="E129" s="335"/>
      <c r="F129" s="336" t="s">
        <v>577</v>
      </c>
      <c r="G129" s="335"/>
      <c r="H129" s="335" t="s">
        <v>587</v>
      </c>
      <c r="I129" s="335" t="s">
        <v>573</v>
      </c>
      <c r="J129" s="335">
        <v>20</v>
      </c>
      <c r="K129" s="355"/>
    </row>
    <row r="130" ht="15" customHeight="1">
      <c r="B130" s="353"/>
      <c r="C130" s="335" t="s">
        <v>588</v>
      </c>
      <c r="D130" s="335"/>
      <c r="E130" s="335"/>
      <c r="F130" s="336" t="s">
        <v>577</v>
      </c>
      <c r="G130" s="335"/>
      <c r="H130" s="335" t="s">
        <v>589</v>
      </c>
      <c r="I130" s="335" t="s">
        <v>573</v>
      </c>
      <c r="J130" s="335">
        <v>20</v>
      </c>
      <c r="K130" s="355"/>
    </row>
    <row r="131" ht="15" customHeight="1">
      <c r="B131" s="353"/>
      <c r="C131" s="312" t="s">
        <v>576</v>
      </c>
      <c r="D131" s="312"/>
      <c r="E131" s="312"/>
      <c r="F131" s="333" t="s">
        <v>577</v>
      </c>
      <c r="G131" s="312"/>
      <c r="H131" s="312" t="s">
        <v>610</v>
      </c>
      <c r="I131" s="312" t="s">
        <v>573</v>
      </c>
      <c r="J131" s="312">
        <v>50</v>
      </c>
      <c r="K131" s="355"/>
    </row>
    <row r="132" ht="15" customHeight="1">
      <c r="B132" s="353"/>
      <c r="C132" s="312" t="s">
        <v>590</v>
      </c>
      <c r="D132" s="312"/>
      <c r="E132" s="312"/>
      <c r="F132" s="333" t="s">
        <v>577</v>
      </c>
      <c r="G132" s="312"/>
      <c r="H132" s="312" t="s">
        <v>610</v>
      </c>
      <c r="I132" s="312" t="s">
        <v>573</v>
      </c>
      <c r="J132" s="312">
        <v>50</v>
      </c>
      <c r="K132" s="355"/>
    </row>
    <row r="133" ht="15" customHeight="1">
      <c r="B133" s="353"/>
      <c r="C133" s="312" t="s">
        <v>596</v>
      </c>
      <c r="D133" s="312"/>
      <c r="E133" s="312"/>
      <c r="F133" s="333" t="s">
        <v>577</v>
      </c>
      <c r="G133" s="312"/>
      <c r="H133" s="312" t="s">
        <v>610</v>
      </c>
      <c r="I133" s="312" t="s">
        <v>573</v>
      </c>
      <c r="J133" s="312">
        <v>50</v>
      </c>
      <c r="K133" s="355"/>
    </row>
    <row r="134" ht="15" customHeight="1">
      <c r="B134" s="353"/>
      <c r="C134" s="312" t="s">
        <v>598</v>
      </c>
      <c r="D134" s="312"/>
      <c r="E134" s="312"/>
      <c r="F134" s="333" t="s">
        <v>577</v>
      </c>
      <c r="G134" s="312"/>
      <c r="H134" s="312" t="s">
        <v>610</v>
      </c>
      <c r="I134" s="312" t="s">
        <v>573</v>
      </c>
      <c r="J134" s="312">
        <v>50</v>
      </c>
      <c r="K134" s="355"/>
    </row>
    <row r="135" ht="15" customHeight="1">
      <c r="B135" s="353"/>
      <c r="C135" s="312" t="s">
        <v>149</v>
      </c>
      <c r="D135" s="312"/>
      <c r="E135" s="312"/>
      <c r="F135" s="333" t="s">
        <v>577</v>
      </c>
      <c r="G135" s="312"/>
      <c r="H135" s="312" t="s">
        <v>623</v>
      </c>
      <c r="I135" s="312" t="s">
        <v>573</v>
      </c>
      <c r="J135" s="312">
        <v>255</v>
      </c>
      <c r="K135" s="355"/>
    </row>
    <row r="136" ht="15" customHeight="1">
      <c r="B136" s="353"/>
      <c r="C136" s="312" t="s">
        <v>600</v>
      </c>
      <c r="D136" s="312"/>
      <c r="E136" s="312"/>
      <c r="F136" s="333" t="s">
        <v>571</v>
      </c>
      <c r="G136" s="312"/>
      <c r="H136" s="312" t="s">
        <v>624</v>
      </c>
      <c r="I136" s="312" t="s">
        <v>602</v>
      </c>
      <c r="J136" s="312"/>
      <c r="K136" s="355"/>
    </row>
    <row r="137" ht="15" customHeight="1">
      <c r="B137" s="353"/>
      <c r="C137" s="312" t="s">
        <v>603</v>
      </c>
      <c r="D137" s="312"/>
      <c r="E137" s="312"/>
      <c r="F137" s="333" t="s">
        <v>571</v>
      </c>
      <c r="G137" s="312"/>
      <c r="H137" s="312" t="s">
        <v>625</v>
      </c>
      <c r="I137" s="312" t="s">
        <v>605</v>
      </c>
      <c r="J137" s="312"/>
      <c r="K137" s="355"/>
    </row>
    <row r="138" ht="15" customHeight="1">
      <c r="B138" s="353"/>
      <c r="C138" s="312" t="s">
        <v>606</v>
      </c>
      <c r="D138" s="312"/>
      <c r="E138" s="312"/>
      <c r="F138" s="333" t="s">
        <v>571</v>
      </c>
      <c r="G138" s="312"/>
      <c r="H138" s="312" t="s">
        <v>606</v>
      </c>
      <c r="I138" s="312" t="s">
        <v>605</v>
      </c>
      <c r="J138" s="312"/>
      <c r="K138" s="355"/>
    </row>
    <row r="139" ht="15" customHeight="1">
      <c r="B139" s="353"/>
      <c r="C139" s="312" t="s">
        <v>42</v>
      </c>
      <c r="D139" s="312"/>
      <c r="E139" s="312"/>
      <c r="F139" s="333" t="s">
        <v>571</v>
      </c>
      <c r="G139" s="312"/>
      <c r="H139" s="312" t="s">
        <v>626</v>
      </c>
      <c r="I139" s="312" t="s">
        <v>605</v>
      </c>
      <c r="J139" s="312"/>
      <c r="K139" s="355"/>
    </row>
    <row r="140" ht="15" customHeight="1">
      <c r="B140" s="353"/>
      <c r="C140" s="312" t="s">
        <v>627</v>
      </c>
      <c r="D140" s="312"/>
      <c r="E140" s="312"/>
      <c r="F140" s="333" t="s">
        <v>571</v>
      </c>
      <c r="G140" s="312"/>
      <c r="H140" s="312" t="s">
        <v>628</v>
      </c>
      <c r="I140" s="312" t="s">
        <v>605</v>
      </c>
      <c r="J140" s="312"/>
      <c r="K140" s="355"/>
    </row>
    <row r="141" ht="15" customHeight="1">
      <c r="B141" s="356"/>
      <c r="C141" s="357"/>
      <c r="D141" s="357"/>
      <c r="E141" s="357"/>
      <c r="F141" s="357"/>
      <c r="G141" s="357"/>
      <c r="H141" s="357"/>
      <c r="I141" s="357"/>
      <c r="J141" s="357"/>
      <c r="K141" s="358"/>
    </row>
    <row r="142" ht="18.75" customHeight="1">
      <c r="B142" s="308"/>
      <c r="C142" s="308"/>
      <c r="D142" s="308"/>
      <c r="E142" s="308"/>
      <c r="F142" s="345"/>
      <c r="G142" s="308"/>
      <c r="H142" s="308"/>
      <c r="I142" s="308"/>
      <c r="J142" s="308"/>
      <c r="K142" s="308"/>
    </row>
    <row r="143" ht="18.75" customHeight="1">
      <c r="B143" s="319"/>
      <c r="C143" s="319"/>
      <c r="D143" s="319"/>
      <c r="E143" s="319"/>
      <c r="F143" s="319"/>
      <c r="G143" s="319"/>
      <c r="H143" s="319"/>
      <c r="I143" s="319"/>
      <c r="J143" s="319"/>
      <c r="K143" s="319"/>
    </row>
    <row r="144" ht="7.5" customHeight="1">
      <c r="B144" s="320"/>
      <c r="C144" s="321"/>
      <c r="D144" s="321"/>
      <c r="E144" s="321"/>
      <c r="F144" s="321"/>
      <c r="G144" s="321"/>
      <c r="H144" s="321"/>
      <c r="I144" s="321"/>
      <c r="J144" s="321"/>
      <c r="K144" s="322"/>
    </row>
    <row r="145" ht="45" customHeight="1">
      <c r="B145" s="323"/>
      <c r="C145" s="324" t="s">
        <v>629</v>
      </c>
      <c r="D145" s="324"/>
      <c r="E145" s="324"/>
      <c r="F145" s="324"/>
      <c r="G145" s="324"/>
      <c r="H145" s="324"/>
      <c r="I145" s="324"/>
      <c r="J145" s="324"/>
      <c r="K145" s="325"/>
    </row>
    <row r="146" ht="17.25" customHeight="1">
      <c r="B146" s="323"/>
      <c r="C146" s="326" t="s">
        <v>565</v>
      </c>
      <c r="D146" s="326"/>
      <c r="E146" s="326"/>
      <c r="F146" s="326" t="s">
        <v>566</v>
      </c>
      <c r="G146" s="327"/>
      <c r="H146" s="326" t="s">
        <v>144</v>
      </c>
      <c r="I146" s="326" t="s">
        <v>61</v>
      </c>
      <c r="J146" s="326" t="s">
        <v>567</v>
      </c>
      <c r="K146" s="325"/>
    </row>
    <row r="147" ht="17.25" customHeight="1">
      <c r="B147" s="323"/>
      <c r="C147" s="328" t="s">
        <v>568</v>
      </c>
      <c r="D147" s="328"/>
      <c r="E147" s="328"/>
      <c r="F147" s="329" t="s">
        <v>569</v>
      </c>
      <c r="G147" s="330"/>
      <c r="H147" s="328"/>
      <c r="I147" s="328"/>
      <c r="J147" s="328" t="s">
        <v>570</v>
      </c>
      <c r="K147" s="325"/>
    </row>
    <row r="148" ht="5.25" customHeight="1">
      <c r="B148" s="334"/>
      <c r="C148" s="331"/>
      <c r="D148" s="331"/>
      <c r="E148" s="331"/>
      <c r="F148" s="331"/>
      <c r="G148" s="332"/>
      <c r="H148" s="331"/>
      <c r="I148" s="331"/>
      <c r="J148" s="331"/>
      <c r="K148" s="355"/>
    </row>
    <row r="149" ht="15" customHeight="1">
      <c r="B149" s="334"/>
      <c r="C149" s="359" t="s">
        <v>574</v>
      </c>
      <c r="D149" s="312"/>
      <c r="E149" s="312"/>
      <c r="F149" s="360" t="s">
        <v>571</v>
      </c>
      <c r="G149" s="312"/>
      <c r="H149" s="359" t="s">
        <v>610</v>
      </c>
      <c r="I149" s="359" t="s">
        <v>573</v>
      </c>
      <c r="J149" s="359">
        <v>120</v>
      </c>
      <c r="K149" s="355"/>
    </row>
    <row r="150" ht="15" customHeight="1">
      <c r="B150" s="334"/>
      <c r="C150" s="359" t="s">
        <v>619</v>
      </c>
      <c r="D150" s="312"/>
      <c r="E150" s="312"/>
      <c r="F150" s="360" t="s">
        <v>571</v>
      </c>
      <c r="G150" s="312"/>
      <c r="H150" s="359" t="s">
        <v>630</v>
      </c>
      <c r="I150" s="359" t="s">
        <v>573</v>
      </c>
      <c r="J150" s="359" t="s">
        <v>621</v>
      </c>
      <c r="K150" s="355"/>
    </row>
    <row r="151" ht="15" customHeight="1">
      <c r="B151" s="334"/>
      <c r="C151" s="359" t="s">
        <v>520</v>
      </c>
      <c r="D151" s="312"/>
      <c r="E151" s="312"/>
      <c r="F151" s="360" t="s">
        <v>571</v>
      </c>
      <c r="G151" s="312"/>
      <c r="H151" s="359" t="s">
        <v>631</v>
      </c>
      <c r="I151" s="359" t="s">
        <v>573</v>
      </c>
      <c r="J151" s="359" t="s">
        <v>621</v>
      </c>
      <c r="K151" s="355"/>
    </row>
    <row r="152" ht="15" customHeight="1">
      <c r="B152" s="334"/>
      <c r="C152" s="359" t="s">
        <v>576</v>
      </c>
      <c r="D152" s="312"/>
      <c r="E152" s="312"/>
      <c r="F152" s="360" t="s">
        <v>577</v>
      </c>
      <c r="G152" s="312"/>
      <c r="H152" s="359" t="s">
        <v>610</v>
      </c>
      <c r="I152" s="359" t="s">
        <v>573</v>
      </c>
      <c r="J152" s="359">
        <v>50</v>
      </c>
      <c r="K152" s="355"/>
    </row>
    <row r="153" ht="15" customHeight="1">
      <c r="B153" s="334"/>
      <c r="C153" s="359" t="s">
        <v>579</v>
      </c>
      <c r="D153" s="312"/>
      <c r="E153" s="312"/>
      <c r="F153" s="360" t="s">
        <v>571</v>
      </c>
      <c r="G153" s="312"/>
      <c r="H153" s="359" t="s">
        <v>610</v>
      </c>
      <c r="I153" s="359" t="s">
        <v>581</v>
      </c>
      <c r="J153" s="359"/>
      <c r="K153" s="355"/>
    </row>
    <row r="154" ht="15" customHeight="1">
      <c r="B154" s="334"/>
      <c r="C154" s="359" t="s">
        <v>590</v>
      </c>
      <c r="D154" s="312"/>
      <c r="E154" s="312"/>
      <c r="F154" s="360" t="s">
        <v>577</v>
      </c>
      <c r="G154" s="312"/>
      <c r="H154" s="359" t="s">
        <v>610</v>
      </c>
      <c r="I154" s="359" t="s">
        <v>573</v>
      </c>
      <c r="J154" s="359">
        <v>50</v>
      </c>
      <c r="K154" s="355"/>
    </row>
    <row r="155" ht="15" customHeight="1">
      <c r="B155" s="334"/>
      <c r="C155" s="359" t="s">
        <v>598</v>
      </c>
      <c r="D155" s="312"/>
      <c r="E155" s="312"/>
      <c r="F155" s="360" t="s">
        <v>577</v>
      </c>
      <c r="G155" s="312"/>
      <c r="H155" s="359" t="s">
        <v>610</v>
      </c>
      <c r="I155" s="359" t="s">
        <v>573</v>
      </c>
      <c r="J155" s="359">
        <v>50</v>
      </c>
      <c r="K155" s="355"/>
    </row>
    <row r="156" ht="15" customHeight="1">
      <c r="B156" s="334"/>
      <c r="C156" s="359" t="s">
        <v>596</v>
      </c>
      <c r="D156" s="312"/>
      <c r="E156" s="312"/>
      <c r="F156" s="360" t="s">
        <v>577</v>
      </c>
      <c r="G156" s="312"/>
      <c r="H156" s="359" t="s">
        <v>610</v>
      </c>
      <c r="I156" s="359" t="s">
        <v>573</v>
      </c>
      <c r="J156" s="359">
        <v>50</v>
      </c>
      <c r="K156" s="355"/>
    </row>
    <row r="157" ht="15" customHeight="1">
      <c r="B157" s="334"/>
      <c r="C157" s="359" t="s">
        <v>128</v>
      </c>
      <c r="D157" s="312"/>
      <c r="E157" s="312"/>
      <c r="F157" s="360" t="s">
        <v>571</v>
      </c>
      <c r="G157" s="312"/>
      <c r="H157" s="359" t="s">
        <v>632</v>
      </c>
      <c r="I157" s="359" t="s">
        <v>573</v>
      </c>
      <c r="J157" s="359" t="s">
        <v>633</v>
      </c>
      <c r="K157" s="355"/>
    </row>
    <row r="158" ht="15" customHeight="1">
      <c r="B158" s="334"/>
      <c r="C158" s="359" t="s">
        <v>634</v>
      </c>
      <c r="D158" s="312"/>
      <c r="E158" s="312"/>
      <c r="F158" s="360" t="s">
        <v>571</v>
      </c>
      <c r="G158" s="312"/>
      <c r="H158" s="359" t="s">
        <v>635</v>
      </c>
      <c r="I158" s="359" t="s">
        <v>605</v>
      </c>
      <c r="J158" s="359"/>
      <c r="K158" s="355"/>
    </row>
    <row r="159" ht="15" customHeight="1">
      <c r="B159" s="361"/>
      <c r="C159" s="343"/>
      <c r="D159" s="343"/>
      <c r="E159" s="343"/>
      <c r="F159" s="343"/>
      <c r="G159" s="343"/>
      <c r="H159" s="343"/>
      <c r="I159" s="343"/>
      <c r="J159" s="343"/>
      <c r="K159" s="362"/>
    </row>
    <row r="160" ht="18.75" customHeight="1">
      <c r="B160" s="308"/>
      <c r="C160" s="312"/>
      <c r="D160" s="312"/>
      <c r="E160" s="312"/>
      <c r="F160" s="333"/>
      <c r="G160" s="312"/>
      <c r="H160" s="312"/>
      <c r="I160" s="312"/>
      <c r="J160" s="312"/>
      <c r="K160" s="308"/>
    </row>
    <row r="161" ht="18.75" customHeight="1">
      <c r="B161" s="319"/>
      <c r="C161" s="319"/>
      <c r="D161" s="319"/>
      <c r="E161" s="319"/>
      <c r="F161" s="319"/>
      <c r="G161" s="319"/>
      <c r="H161" s="319"/>
      <c r="I161" s="319"/>
      <c r="J161" s="319"/>
      <c r="K161" s="319"/>
    </row>
    <row r="162" ht="7.5" customHeight="1">
      <c r="B162" s="298"/>
      <c r="C162" s="299"/>
      <c r="D162" s="299"/>
      <c r="E162" s="299"/>
      <c r="F162" s="299"/>
      <c r="G162" s="299"/>
      <c r="H162" s="299"/>
      <c r="I162" s="299"/>
      <c r="J162" s="299"/>
      <c r="K162" s="300"/>
    </row>
    <row r="163" ht="45" customHeight="1">
      <c r="B163" s="301"/>
      <c r="C163" s="302" t="s">
        <v>636</v>
      </c>
      <c r="D163" s="302"/>
      <c r="E163" s="302"/>
      <c r="F163" s="302"/>
      <c r="G163" s="302"/>
      <c r="H163" s="302"/>
      <c r="I163" s="302"/>
      <c r="J163" s="302"/>
      <c r="K163" s="303"/>
    </row>
    <row r="164" ht="17.25" customHeight="1">
      <c r="B164" s="301"/>
      <c r="C164" s="326" t="s">
        <v>565</v>
      </c>
      <c r="D164" s="326"/>
      <c r="E164" s="326"/>
      <c r="F164" s="326" t="s">
        <v>566</v>
      </c>
      <c r="G164" s="363"/>
      <c r="H164" s="364" t="s">
        <v>144</v>
      </c>
      <c r="I164" s="364" t="s">
        <v>61</v>
      </c>
      <c r="J164" s="326" t="s">
        <v>567</v>
      </c>
      <c r="K164" s="303"/>
    </row>
    <row r="165" ht="17.25" customHeight="1">
      <c r="B165" s="304"/>
      <c r="C165" s="328" t="s">
        <v>568</v>
      </c>
      <c r="D165" s="328"/>
      <c r="E165" s="328"/>
      <c r="F165" s="329" t="s">
        <v>569</v>
      </c>
      <c r="G165" s="365"/>
      <c r="H165" s="366"/>
      <c r="I165" s="366"/>
      <c r="J165" s="328" t="s">
        <v>570</v>
      </c>
      <c r="K165" s="306"/>
    </row>
    <row r="166" ht="5.25" customHeight="1">
      <c r="B166" s="334"/>
      <c r="C166" s="331"/>
      <c r="D166" s="331"/>
      <c r="E166" s="331"/>
      <c r="F166" s="331"/>
      <c r="G166" s="332"/>
      <c r="H166" s="331"/>
      <c r="I166" s="331"/>
      <c r="J166" s="331"/>
      <c r="K166" s="355"/>
    </row>
    <row r="167" ht="15" customHeight="1">
      <c r="B167" s="334"/>
      <c r="C167" s="312" t="s">
        <v>574</v>
      </c>
      <c r="D167" s="312"/>
      <c r="E167" s="312"/>
      <c r="F167" s="333" t="s">
        <v>571</v>
      </c>
      <c r="G167" s="312"/>
      <c r="H167" s="312" t="s">
        <v>610</v>
      </c>
      <c r="I167" s="312" t="s">
        <v>573</v>
      </c>
      <c r="J167" s="312">
        <v>120</v>
      </c>
      <c r="K167" s="355"/>
    </row>
    <row r="168" ht="15" customHeight="1">
      <c r="B168" s="334"/>
      <c r="C168" s="312" t="s">
        <v>619</v>
      </c>
      <c r="D168" s="312"/>
      <c r="E168" s="312"/>
      <c r="F168" s="333" t="s">
        <v>571</v>
      </c>
      <c r="G168" s="312"/>
      <c r="H168" s="312" t="s">
        <v>620</v>
      </c>
      <c r="I168" s="312" t="s">
        <v>573</v>
      </c>
      <c r="J168" s="312" t="s">
        <v>621</v>
      </c>
      <c r="K168" s="355"/>
    </row>
    <row r="169" ht="15" customHeight="1">
      <c r="B169" s="334"/>
      <c r="C169" s="312" t="s">
        <v>520</v>
      </c>
      <c r="D169" s="312"/>
      <c r="E169" s="312"/>
      <c r="F169" s="333" t="s">
        <v>571</v>
      </c>
      <c r="G169" s="312"/>
      <c r="H169" s="312" t="s">
        <v>637</v>
      </c>
      <c r="I169" s="312" t="s">
        <v>573</v>
      </c>
      <c r="J169" s="312" t="s">
        <v>621</v>
      </c>
      <c r="K169" s="355"/>
    </row>
    <row r="170" ht="15" customHeight="1">
      <c r="B170" s="334"/>
      <c r="C170" s="312" t="s">
        <v>576</v>
      </c>
      <c r="D170" s="312"/>
      <c r="E170" s="312"/>
      <c r="F170" s="333" t="s">
        <v>577</v>
      </c>
      <c r="G170" s="312"/>
      <c r="H170" s="312" t="s">
        <v>637</v>
      </c>
      <c r="I170" s="312" t="s">
        <v>573</v>
      </c>
      <c r="J170" s="312">
        <v>50</v>
      </c>
      <c r="K170" s="355"/>
    </row>
    <row r="171" ht="15" customHeight="1">
      <c r="B171" s="334"/>
      <c r="C171" s="312" t="s">
        <v>579</v>
      </c>
      <c r="D171" s="312"/>
      <c r="E171" s="312"/>
      <c r="F171" s="333" t="s">
        <v>571</v>
      </c>
      <c r="G171" s="312"/>
      <c r="H171" s="312" t="s">
        <v>637</v>
      </c>
      <c r="I171" s="312" t="s">
        <v>581</v>
      </c>
      <c r="J171" s="312"/>
      <c r="K171" s="355"/>
    </row>
    <row r="172" ht="15" customHeight="1">
      <c r="B172" s="334"/>
      <c r="C172" s="312" t="s">
        <v>590</v>
      </c>
      <c r="D172" s="312"/>
      <c r="E172" s="312"/>
      <c r="F172" s="333" t="s">
        <v>577</v>
      </c>
      <c r="G172" s="312"/>
      <c r="H172" s="312" t="s">
        <v>637</v>
      </c>
      <c r="I172" s="312" t="s">
        <v>573</v>
      </c>
      <c r="J172" s="312">
        <v>50</v>
      </c>
      <c r="K172" s="355"/>
    </row>
    <row r="173" ht="15" customHeight="1">
      <c r="B173" s="334"/>
      <c r="C173" s="312" t="s">
        <v>598</v>
      </c>
      <c r="D173" s="312"/>
      <c r="E173" s="312"/>
      <c r="F173" s="333" t="s">
        <v>577</v>
      </c>
      <c r="G173" s="312"/>
      <c r="H173" s="312" t="s">
        <v>637</v>
      </c>
      <c r="I173" s="312" t="s">
        <v>573</v>
      </c>
      <c r="J173" s="312">
        <v>50</v>
      </c>
      <c r="K173" s="355"/>
    </row>
    <row r="174" ht="15" customHeight="1">
      <c r="B174" s="334"/>
      <c r="C174" s="312" t="s">
        <v>596</v>
      </c>
      <c r="D174" s="312"/>
      <c r="E174" s="312"/>
      <c r="F174" s="333" t="s">
        <v>577</v>
      </c>
      <c r="G174" s="312"/>
      <c r="H174" s="312" t="s">
        <v>637</v>
      </c>
      <c r="I174" s="312" t="s">
        <v>573</v>
      </c>
      <c r="J174" s="312">
        <v>50</v>
      </c>
      <c r="K174" s="355"/>
    </row>
    <row r="175" ht="15" customHeight="1">
      <c r="B175" s="334"/>
      <c r="C175" s="312" t="s">
        <v>143</v>
      </c>
      <c r="D175" s="312"/>
      <c r="E175" s="312"/>
      <c r="F175" s="333" t="s">
        <v>571</v>
      </c>
      <c r="G175" s="312"/>
      <c r="H175" s="312" t="s">
        <v>638</v>
      </c>
      <c r="I175" s="312" t="s">
        <v>639</v>
      </c>
      <c r="J175" s="312"/>
      <c r="K175" s="355"/>
    </row>
    <row r="176" ht="15" customHeight="1">
      <c r="B176" s="334"/>
      <c r="C176" s="312" t="s">
        <v>61</v>
      </c>
      <c r="D176" s="312"/>
      <c r="E176" s="312"/>
      <c r="F176" s="333" t="s">
        <v>571</v>
      </c>
      <c r="G176" s="312"/>
      <c r="H176" s="312" t="s">
        <v>640</v>
      </c>
      <c r="I176" s="312" t="s">
        <v>641</v>
      </c>
      <c r="J176" s="312">
        <v>1</v>
      </c>
      <c r="K176" s="355"/>
    </row>
    <row r="177" ht="15" customHeight="1">
      <c r="B177" s="334"/>
      <c r="C177" s="312" t="s">
        <v>57</v>
      </c>
      <c r="D177" s="312"/>
      <c r="E177" s="312"/>
      <c r="F177" s="333" t="s">
        <v>571</v>
      </c>
      <c r="G177" s="312"/>
      <c r="H177" s="312" t="s">
        <v>642</v>
      </c>
      <c r="I177" s="312" t="s">
        <v>573</v>
      </c>
      <c r="J177" s="312">
        <v>20</v>
      </c>
      <c r="K177" s="355"/>
    </row>
    <row r="178" ht="15" customHeight="1">
      <c r="B178" s="334"/>
      <c r="C178" s="312" t="s">
        <v>144</v>
      </c>
      <c r="D178" s="312"/>
      <c r="E178" s="312"/>
      <c r="F178" s="333" t="s">
        <v>571</v>
      </c>
      <c r="G178" s="312"/>
      <c r="H178" s="312" t="s">
        <v>643</v>
      </c>
      <c r="I178" s="312" t="s">
        <v>573</v>
      </c>
      <c r="J178" s="312">
        <v>255</v>
      </c>
      <c r="K178" s="355"/>
    </row>
    <row r="179" ht="15" customHeight="1">
      <c r="B179" s="334"/>
      <c r="C179" s="312" t="s">
        <v>145</v>
      </c>
      <c r="D179" s="312"/>
      <c r="E179" s="312"/>
      <c r="F179" s="333" t="s">
        <v>571</v>
      </c>
      <c r="G179" s="312"/>
      <c r="H179" s="312" t="s">
        <v>536</v>
      </c>
      <c r="I179" s="312" t="s">
        <v>573</v>
      </c>
      <c r="J179" s="312">
        <v>10</v>
      </c>
      <c r="K179" s="355"/>
    </row>
    <row r="180" ht="15" customHeight="1">
      <c r="B180" s="334"/>
      <c r="C180" s="312" t="s">
        <v>146</v>
      </c>
      <c r="D180" s="312"/>
      <c r="E180" s="312"/>
      <c r="F180" s="333" t="s">
        <v>571</v>
      </c>
      <c r="G180" s="312"/>
      <c r="H180" s="312" t="s">
        <v>644</v>
      </c>
      <c r="I180" s="312" t="s">
        <v>605</v>
      </c>
      <c r="J180" s="312"/>
      <c r="K180" s="355"/>
    </row>
    <row r="181" ht="15" customHeight="1">
      <c r="B181" s="334"/>
      <c r="C181" s="312" t="s">
        <v>645</v>
      </c>
      <c r="D181" s="312"/>
      <c r="E181" s="312"/>
      <c r="F181" s="333" t="s">
        <v>571</v>
      </c>
      <c r="G181" s="312"/>
      <c r="H181" s="312" t="s">
        <v>646</v>
      </c>
      <c r="I181" s="312" t="s">
        <v>605</v>
      </c>
      <c r="J181" s="312"/>
      <c r="K181" s="355"/>
    </row>
    <row r="182" ht="15" customHeight="1">
      <c r="B182" s="334"/>
      <c r="C182" s="312" t="s">
        <v>634</v>
      </c>
      <c r="D182" s="312"/>
      <c r="E182" s="312"/>
      <c r="F182" s="333" t="s">
        <v>571</v>
      </c>
      <c r="G182" s="312"/>
      <c r="H182" s="312" t="s">
        <v>647</v>
      </c>
      <c r="I182" s="312" t="s">
        <v>605</v>
      </c>
      <c r="J182" s="312"/>
      <c r="K182" s="355"/>
    </row>
    <row r="183" ht="15" customHeight="1">
      <c r="B183" s="334"/>
      <c r="C183" s="312" t="s">
        <v>148</v>
      </c>
      <c r="D183" s="312"/>
      <c r="E183" s="312"/>
      <c r="F183" s="333" t="s">
        <v>577</v>
      </c>
      <c r="G183" s="312"/>
      <c r="H183" s="312" t="s">
        <v>648</v>
      </c>
      <c r="I183" s="312" t="s">
        <v>573</v>
      </c>
      <c r="J183" s="312">
        <v>50</v>
      </c>
      <c r="K183" s="355"/>
    </row>
    <row r="184" ht="15" customHeight="1">
      <c r="B184" s="334"/>
      <c r="C184" s="312" t="s">
        <v>649</v>
      </c>
      <c r="D184" s="312"/>
      <c r="E184" s="312"/>
      <c r="F184" s="333" t="s">
        <v>577</v>
      </c>
      <c r="G184" s="312"/>
      <c r="H184" s="312" t="s">
        <v>650</v>
      </c>
      <c r="I184" s="312" t="s">
        <v>651</v>
      </c>
      <c r="J184" s="312"/>
      <c r="K184" s="355"/>
    </row>
    <row r="185" ht="15" customHeight="1">
      <c r="B185" s="334"/>
      <c r="C185" s="312" t="s">
        <v>652</v>
      </c>
      <c r="D185" s="312"/>
      <c r="E185" s="312"/>
      <c r="F185" s="333" t="s">
        <v>577</v>
      </c>
      <c r="G185" s="312"/>
      <c r="H185" s="312" t="s">
        <v>653</v>
      </c>
      <c r="I185" s="312" t="s">
        <v>651</v>
      </c>
      <c r="J185" s="312"/>
      <c r="K185" s="355"/>
    </row>
    <row r="186" ht="15" customHeight="1">
      <c r="B186" s="334"/>
      <c r="C186" s="312" t="s">
        <v>654</v>
      </c>
      <c r="D186" s="312"/>
      <c r="E186" s="312"/>
      <c r="F186" s="333" t="s">
        <v>577</v>
      </c>
      <c r="G186" s="312"/>
      <c r="H186" s="312" t="s">
        <v>655</v>
      </c>
      <c r="I186" s="312" t="s">
        <v>651</v>
      </c>
      <c r="J186" s="312"/>
      <c r="K186" s="355"/>
    </row>
    <row r="187" ht="15" customHeight="1">
      <c r="B187" s="334"/>
      <c r="C187" s="367" t="s">
        <v>656</v>
      </c>
      <c r="D187" s="312"/>
      <c r="E187" s="312"/>
      <c r="F187" s="333" t="s">
        <v>577</v>
      </c>
      <c r="G187" s="312"/>
      <c r="H187" s="312" t="s">
        <v>657</v>
      </c>
      <c r="I187" s="312" t="s">
        <v>658</v>
      </c>
      <c r="J187" s="368" t="s">
        <v>659</v>
      </c>
      <c r="K187" s="355"/>
    </row>
    <row r="188" ht="15" customHeight="1">
      <c r="B188" s="334"/>
      <c r="C188" s="318" t="s">
        <v>46</v>
      </c>
      <c r="D188" s="312"/>
      <c r="E188" s="312"/>
      <c r="F188" s="333" t="s">
        <v>571</v>
      </c>
      <c r="G188" s="312"/>
      <c r="H188" s="308" t="s">
        <v>660</v>
      </c>
      <c r="I188" s="312" t="s">
        <v>661</v>
      </c>
      <c r="J188" s="312"/>
      <c r="K188" s="355"/>
    </row>
    <row r="189" ht="15" customHeight="1">
      <c r="B189" s="334"/>
      <c r="C189" s="318" t="s">
        <v>662</v>
      </c>
      <c r="D189" s="312"/>
      <c r="E189" s="312"/>
      <c r="F189" s="333" t="s">
        <v>571</v>
      </c>
      <c r="G189" s="312"/>
      <c r="H189" s="312" t="s">
        <v>663</v>
      </c>
      <c r="I189" s="312" t="s">
        <v>605</v>
      </c>
      <c r="J189" s="312"/>
      <c r="K189" s="355"/>
    </row>
    <row r="190" ht="15" customHeight="1">
      <c r="B190" s="334"/>
      <c r="C190" s="318" t="s">
        <v>664</v>
      </c>
      <c r="D190" s="312"/>
      <c r="E190" s="312"/>
      <c r="F190" s="333" t="s">
        <v>571</v>
      </c>
      <c r="G190" s="312"/>
      <c r="H190" s="312" t="s">
        <v>665</v>
      </c>
      <c r="I190" s="312" t="s">
        <v>605</v>
      </c>
      <c r="J190" s="312"/>
      <c r="K190" s="355"/>
    </row>
    <row r="191" ht="15" customHeight="1">
      <c r="B191" s="334"/>
      <c r="C191" s="318" t="s">
        <v>666</v>
      </c>
      <c r="D191" s="312"/>
      <c r="E191" s="312"/>
      <c r="F191" s="333" t="s">
        <v>577</v>
      </c>
      <c r="G191" s="312"/>
      <c r="H191" s="312" t="s">
        <v>667</v>
      </c>
      <c r="I191" s="312" t="s">
        <v>605</v>
      </c>
      <c r="J191" s="312"/>
      <c r="K191" s="355"/>
    </row>
    <row r="192" ht="15" customHeight="1">
      <c r="B192" s="361"/>
      <c r="C192" s="369"/>
      <c r="D192" s="343"/>
      <c r="E192" s="343"/>
      <c r="F192" s="343"/>
      <c r="G192" s="343"/>
      <c r="H192" s="343"/>
      <c r="I192" s="343"/>
      <c r="J192" s="343"/>
      <c r="K192" s="362"/>
    </row>
    <row r="193" ht="18.75" customHeight="1">
      <c r="B193" s="308"/>
      <c r="C193" s="312"/>
      <c r="D193" s="312"/>
      <c r="E193" s="312"/>
      <c r="F193" s="333"/>
      <c r="G193" s="312"/>
      <c r="H193" s="312"/>
      <c r="I193" s="312"/>
      <c r="J193" s="312"/>
      <c r="K193" s="308"/>
    </row>
    <row r="194" ht="18.75" customHeight="1">
      <c r="B194" s="308"/>
      <c r="C194" s="312"/>
      <c r="D194" s="312"/>
      <c r="E194" s="312"/>
      <c r="F194" s="333"/>
      <c r="G194" s="312"/>
      <c r="H194" s="312"/>
      <c r="I194" s="312"/>
      <c r="J194" s="312"/>
      <c r="K194" s="308"/>
    </row>
    <row r="195" ht="18.75" customHeight="1">
      <c r="B195" s="319"/>
      <c r="C195" s="319"/>
      <c r="D195" s="319"/>
      <c r="E195" s="319"/>
      <c r="F195" s="319"/>
      <c r="G195" s="319"/>
      <c r="H195" s="319"/>
      <c r="I195" s="319"/>
      <c r="J195" s="319"/>
      <c r="K195" s="319"/>
    </row>
    <row r="196" ht="13.5">
      <c r="B196" s="298"/>
      <c r="C196" s="299"/>
      <c r="D196" s="299"/>
      <c r="E196" s="299"/>
      <c r="F196" s="299"/>
      <c r="G196" s="299"/>
      <c r="H196" s="299"/>
      <c r="I196" s="299"/>
      <c r="J196" s="299"/>
      <c r="K196" s="300"/>
    </row>
    <row r="197" ht="21">
      <c r="B197" s="301"/>
      <c r="C197" s="302" t="s">
        <v>668</v>
      </c>
      <c r="D197" s="302"/>
      <c r="E197" s="302"/>
      <c r="F197" s="302"/>
      <c r="G197" s="302"/>
      <c r="H197" s="302"/>
      <c r="I197" s="302"/>
      <c r="J197" s="302"/>
      <c r="K197" s="303"/>
    </row>
    <row r="198" ht="25.5" customHeight="1">
      <c r="B198" s="301"/>
      <c r="C198" s="370" t="s">
        <v>669</v>
      </c>
      <c r="D198" s="370"/>
      <c r="E198" s="370"/>
      <c r="F198" s="370" t="s">
        <v>670</v>
      </c>
      <c r="G198" s="371"/>
      <c r="H198" s="370" t="s">
        <v>671</v>
      </c>
      <c r="I198" s="370"/>
      <c r="J198" s="370"/>
      <c r="K198" s="303"/>
    </row>
    <row r="199" ht="5.25" customHeight="1">
      <c r="B199" s="334"/>
      <c r="C199" s="331"/>
      <c r="D199" s="331"/>
      <c r="E199" s="331"/>
      <c r="F199" s="331"/>
      <c r="G199" s="312"/>
      <c r="H199" s="331"/>
      <c r="I199" s="331"/>
      <c r="J199" s="331"/>
      <c r="K199" s="355"/>
    </row>
    <row r="200" ht="15" customHeight="1">
      <c r="B200" s="334"/>
      <c r="C200" s="312" t="s">
        <v>661</v>
      </c>
      <c r="D200" s="312"/>
      <c r="E200" s="312"/>
      <c r="F200" s="333" t="s">
        <v>47</v>
      </c>
      <c r="G200" s="312"/>
      <c r="H200" s="312" t="s">
        <v>672</v>
      </c>
      <c r="I200" s="312"/>
      <c r="J200" s="312"/>
      <c r="K200" s="355"/>
    </row>
    <row r="201" ht="15" customHeight="1">
      <c r="B201" s="334"/>
      <c r="C201" s="340"/>
      <c r="D201" s="312"/>
      <c r="E201" s="312"/>
      <c r="F201" s="333" t="s">
        <v>48</v>
      </c>
      <c r="G201" s="312"/>
      <c r="H201" s="312" t="s">
        <v>673</v>
      </c>
      <c r="I201" s="312"/>
      <c r="J201" s="312"/>
      <c r="K201" s="355"/>
    </row>
    <row r="202" ht="15" customHeight="1">
      <c r="B202" s="334"/>
      <c r="C202" s="340"/>
      <c r="D202" s="312"/>
      <c r="E202" s="312"/>
      <c r="F202" s="333" t="s">
        <v>51</v>
      </c>
      <c r="G202" s="312"/>
      <c r="H202" s="312" t="s">
        <v>674</v>
      </c>
      <c r="I202" s="312"/>
      <c r="J202" s="312"/>
      <c r="K202" s="355"/>
    </row>
    <row r="203" ht="15" customHeight="1">
      <c r="B203" s="334"/>
      <c r="C203" s="312"/>
      <c r="D203" s="312"/>
      <c r="E203" s="312"/>
      <c r="F203" s="333" t="s">
        <v>49</v>
      </c>
      <c r="G203" s="312"/>
      <c r="H203" s="312" t="s">
        <v>675</v>
      </c>
      <c r="I203" s="312"/>
      <c r="J203" s="312"/>
      <c r="K203" s="355"/>
    </row>
    <row r="204" ht="15" customHeight="1">
      <c r="B204" s="334"/>
      <c r="C204" s="312"/>
      <c r="D204" s="312"/>
      <c r="E204" s="312"/>
      <c r="F204" s="333" t="s">
        <v>50</v>
      </c>
      <c r="G204" s="312"/>
      <c r="H204" s="312" t="s">
        <v>676</v>
      </c>
      <c r="I204" s="312"/>
      <c r="J204" s="312"/>
      <c r="K204" s="355"/>
    </row>
    <row r="205" ht="15" customHeight="1">
      <c r="B205" s="334"/>
      <c r="C205" s="312"/>
      <c r="D205" s="312"/>
      <c r="E205" s="312"/>
      <c r="F205" s="333"/>
      <c r="G205" s="312"/>
      <c r="H205" s="312"/>
      <c r="I205" s="312"/>
      <c r="J205" s="312"/>
      <c r="K205" s="355"/>
    </row>
    <row r="206" ht="15" customHeight="1">
      <c r="B206" s="334"/>
      <c r="C206" s="312" t="s">
        <v>617</v>
      </c>
      <c r="D206" s="312"/>
      <c r="E206" s="312"/>
      <c r="F206" s="333" t="s">
        <v>83</v>
      </c>
      <c r="G206" s="312"/>
      <c r="H206" s="312" t="s">
        <v>677</v>
      </c>
      <c r="I206" s="312"/>
      <c r="J206" s="312"/>
      <c r="K206" s="355"/>
    </row>
    <row r="207" ht="15" customHeight="1">
      <c r="B207" s="334"/>
      <c r="C207" s="340"/>
      <c r="D207" s="312"/>
      <c r="E207" s="312"/>
      <c r="F207" s="333" t="s">
        <v>517</v>
      </c>
      <c r="G207" s="312"/>
      <c r="H207" s="312" t="s">
        <v>518</v>
      </c>
      <c r="I207" s="312"/>
      <c r="J207" s="312"/>
      <c r="K207" s="355"/>
    </row>
    <row r="208" ht="15" customHeight="1">
      <c r="B208" s="334"/>
      <c r="C208" s="312"/>
      <c r="D208" s="312"/>
      <c r="E208" s="312"/>
      <c r="F208" s="333" t="s">
        <v>515</v>
      </c>
      <c r="G208" s="312"/>
      <c r="H208" s="312" t="s">
        <v>678</v>
      </c>
      <c r="I208" s="312"/>
      <c r="J208" s="312"/>
      <c r="K208" s="355"/>
    </row>
    <row r="209" ht="15" customHeight="1">
      <c r="B209" s="372"/>
      <c r="C209" s="340"/>
      <c r="D209" s="340"/>
      <c r="E209" s="340"/>
      <c r="F209" s="333" t="s">
        <v>88</v>
      </c>
      <c r="G209" s="318"/>
      <c r="H209" s="359" t="s">
        <v>89</v>
      </c>
      <c r="I209" s="359"/>
      <c r="J209" s="359"/>
      <c r="K209" s="373"/>
    </row>
    <row r="210" ht="15" customHeight="1">
      <c r="B210" s="372"/>
      <c r="C210" s="340"/>
      <c r="D210" s="340"/>
      <c r="E210" s="340"/>
      <c r="F210" s="333" t="s">
        <v>519</v>
      </c>
      <c r="G210" s="318"/>
      <c r="H210" s="359" t="s">
        <v>679</v>
      </c>
      <c r="I210" s="359"/>
      <c r="J210" s="359"/>
      <c r="K210" s="373"/>
    </row>
    <row r="211" ht="15" customHeight="1">
      <c r="B211" s="372"/>
      <c r="C211" s="340"/>
      <c r="D211" s="340"/>
      <c r="E211" s="340"/>
      <c r="F211" s="374"/>
      <c r="G211" s="318"/>
      <c r="H211" s="375"/>
      <c r="I211" s="375"/>
      <c r="J211" s="375"/>
      <c r="K211" s="373"/>
    </row>
    <row r="212" ht="15" customHeight="1">
      <c r="B212" s="372"/>
      <c r="C212" s="312" t="s">
        <v>641</v>
      </c>
      <c r="D212" s="340"/>
      <c r="E212" s="340"/>
      <c r="F212" s="333">
        <v>1</v>
      </c>
      <c r="G212" s="318"/>
      <c r="H212" s="359" t="s">
        <v>680</v>
      </c>
      <c r="I212" s="359"/>
      <c r="J212" s="359"/>
      <c r="K212" s="373"/>
    </row>
    <row r="213" ht="15" customHeight="1">
      <c r="B213" s="372"/>
      <c r="C213" s="340"/>
      <c r="D213" s="340"/>
      <c r="E213" s="340"/>
      <c r="F213" s="333">
        <v>2</v>
      </c>
      <c r="G213" s="318"/>
      <c r="H213" s="359" t="s">
        <v>681</v>
      </c>
      <c r="I213" s="359"/>
      <c r="J213" s="359"/>
      <c r="K213" s="373"/>
    </row>
    <row r="214" ht="15" customHeight="1">
      <c r="B214" s="372"/>
      <c r="C214" s="340"/>
      <c r="D214" s="340"/>
      <c r="E214" s="340"/>
      <c r="F214" s="333">
        <v>3</v>
      </c>
      <c r="G214" s="318"/>
      <c r="H214" s="359" t="s">
        <v>682</v>
      </c>
      <c r="I214" s="359"/>
      <c r="J214" s="359"/>
      <c r="K214" s="373"/>
    </row>
    <row r="215" ht="15" customHeight="1">
      <c r="B215" s="372"/>
      <c r="C215" s="340"/>
      <c r="D215" s="340"/>
      <c r="E215" s="340"/>
      <c r="F215" s="333">
        <v>4</v>
      </c>
      <c r="G215" s="318"/>
      <c r="H215" s="359" t="s">
        <v>683</v>
      </c>
      <c r="I215" s="359"/>
      <c r="J215" s="359"/>
      <c r="K215" s="373"/>
    </row>
    <row r="216" ht="12.75" customHeight="1">
      <c r="B216" s="376"/>
      <c r="C216" s="377"/>
      <c r="D216" s="377"/>
      <c r="E216" s="377"/>
      <c r="F216" s="377"/>
      <c r="G216" s="377"/>
      <c r="H216" s="377"/>
      <c r="I216" s="377"/>
      <c r="J216" s="377"/>
      <c r="K216" s="378"/>
    </row>
  </sheetData>
  <sheetProtection autoFilter="0" deleteColumns="0" deleteRows="0" formatCells="0" formatColumns="0" formatRows="0" insertColumns="0" insertHyperlinks="0" insertRows="0" pivotTables="0" sort="0"/>
  <mergeCells count="77">
    <mergeCell ref="H215:J215"/>
    <mergeCell ref="H208:J208"/>
    <mergeCell ref="H203:J203"/>
    <mergeCell ref="H201:J201"/>
    <mergeCell ref="H212:J212"/>
    <mergeCell ref="H214:J214"/>
    <mergeCell ref="H213:J213"/>
    <mergeCell ref="H210:J210"/>
    <mergeCell ref="H209:J209"/>
    <mergeCell ref="H207:J207"/>
    <mergeCell ref="H198:J198"/>
    <mergeCell ref="C197:J197"/>
    <mergeCell ref="H206:J206"/>
    <mergeCell ref="H204:J204"/>
    <mergeCell ref="H202:J202"/>
    <mergeCell ref="H200:J200"/>
    <mergeCell ref="C163:J163"/>
    <mergeCell ref="C120:J120"/>
    <mergeCell ref="C145:J145"/>
    <mergeCell ref="C100:J100"/>
    <mergeCell ref="C73:J73"/>
    <mergeCell ref="D68:J68"/>
    <mergeCell ref="D66:J66"/>
    <mergeCell ref="D65:J65"/>
    <mergeCell ref="D67:J67"/>
    <mergeCell ref="D64:J64"/>
    <mergeCell ref="D59:J59"/>
    <mergeCell ref="D60:J60"/>
    <mergeCell ref="D63:J63"/>
    <mergeCell ref="D61:J61"/>
    <mergeCell ref="D58:J58"/>
    <mergeCell ref="D57:J57"/>
    <mergeCell ref="D56:J56"/>
    <mergeCell ref="D45:J45"/>
    <mergeCell ref="C50:J50"/>
    <mergeCell ref="C52:J52"/>
    <mergeCell ref="C53:J53"/>
    <mergeCell ref="C55:J55"/>
    <mergeCell ref="D49:J49"/>
    <mergeCell ref="E48:J48"/>
    <mergeCell ref="E47:J47"/>
    <mergeCell ref="E46:J46"/>
    <mergeCell ref="G43:J43"/>
    <mergeCell ref="G42:J42"/>
    <mergeCell ref="D33:J33"/>
    <mergeCell ref="G38:J38"/>
    <mergeCell ref="G39:J39"/>
    <mergeCell ref="G40:J40"/>
    <mergeCell ref="G41:J41"/>
    <mergeCell ref="G34:J34"/>
    <mergeCell ref="G35:J35"/>
    <mergeCell ref="G36:J36"/>
    <mergeCell ref="G37:J37"/>
    <mergeCell ref="D31:J31"/>
    <mergeCell ref="D32:J32"/>
    <mergeCell ref="D29:J29"/>
    <mergeCell ref="D28:J28"/>
    <mergeCell ref="D26:J26"/>
    <mergeCell ref="C23:J23"/>
    <mergeCell ref="D25:J25"/>
    <mergeCell ref="C24:J24"/>
    <mergeCell ref="F18:J18"/>
    <mergeCell ref="F21:J21"/>
    <mergeCell ref="F19:J19"/>
    <mergeCell ref="F20:J20"/>
    <mergeCell ref="F17:J17"/>
    <mergeCell ref="C3:J3"/>
    <mergeCell ref="C9:J9"/>
    <mergeCell ref="D11:J11"/>
    <mergeCell ref="D14:J14"/>
    <mergeCell ref="D15:J15"/>
    <mergeCell ref="F16:J16"/>
    <mergeCell ref="D10:J10"/>
    <mergeCell ref="D13:J13"/>
    <mergeCell ref="C4:J4"/>
    <mergeCell ref="C6:J6"/>
    <mergeCell ref="C7:J7"/>
  </mergeCells>
  <pageMargins left="0.5902778" right="0.5902778" top="0.5902778" bottom="0.5902778" header="0" footer="0"/>
  <pageSetup r:id="rId1"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Patkova, Aneta</dc:creator>
  <cp:lastModifiedBy>Patkova, Aneta</cp:lastModifiedBy>
  <dcterms:created xsi:type="dcterms:W3CDTF">2019-01-30T13:41:43Z</dcterms:created>
  <dcterms:modified xsi:type="dcterms:W3CDTF">2019-01-30T13:41:50Z</dcterms:modified>
</cp:coreProperties>
</file>